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200" windowHeight="1138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30" i="1" l="1"/>
  <c r="D45" i="1"/>
  <c r="D44" i="1"/>
  <c r="D43" i="1"/>
  <c r="D42" i="1"/>
  <c r="H37" i="1"/>
  <c r="J37" i="1" s="1"/>
  <c r="H36" i="1"/>
  <c r="J36" i="1" s="1"/>
  <c r="J38" i="1" s="1"/>
  <c r="H35" i="1"/>
  <c r="J35" i="1" s="1"/>
  <c r="J21" i="1"/>
  <c r="K21" i="1" s="1"/>
  <c r="J23" i="1"/>
  <c r="K23" i="1" s="1"/>
  <c r="K16" i="1"/>
  <c r="K15" i="1"/>
  <c r="K10" i="1"/>
  <c r="J9" i="1"/>
  <c r="K9" i="1"/>
  <c r="J22" i="1"/>
  <c r="K22" i="1" s="1"/>
  <c r="D46" i="1" l="1"/>
  <c r="K24" i="1"/>
</calcChain>
</file>

<file path=xl/sharedStrings.xml><?xml version="1.0" encoding="utf-8"?>
<sst xmlns="http://schemas.openxmlformats.org/spreadsheetml/2006/main" count="128" uniqueCount="71">
  <si>
    <t>Mensual</t>
  </si>
  <si>
    <t>RLCE</t>
  </si>
  <si>
    <t>RJ</t>
  </si>
  <si>
    <t xml:space="preserve">Dedicació </t>
  </si>
  <si>
    <t xml:space="preserve">Descripció Familia Plaça </t>
  </si>
  <si>
    <t>Pagues</t>
  </si>
  <si>
    <t>Anual</t>
  </si>
  <si>
    <t xml:space="preserve">MEC FPI </t>
  </si>
  <si>
    <t>BPMECFPI</t>
  </si>
  <si>
    <t>L</t>
  </si>
  <si>
    <t>TCB37.5</t>
  </si>
  <si>
    <t>12 pagues</t>
  </si>
  <si>
    <t>420.01</t>
  </si>
  <si>
    <t>PIFMCPI2</t>
  </si>
  <si>
    <t>LD</t>
  </si>
  <si>
    <t>000 amb seg social</t>
  </si>
  <si>
    <t>BPMCFPU1</t>
  </si>
  <si>
    <t>LB</t>
  </si>
  <si>
    <t>PIFMCPU2</t>
  </si>
  <si>
    <t>Becaris FPI (MECD)</t>
  </si>
  <si>
    <t>Becaris FPU (MECD)</t>
  </si>
  <si>
    <t>1r i 2n any</t>
  </si>
  <si>
    <t>3r i 4t any</t>
  </si>
  <si>
    <t>Becari/ària MEC FPI</t>
  </si>
  <si>
    <t>Categoria</t>
  </si>
  <si>
    <t>Tipus contracte</t>
  </si>
  <si>
    <t>Identificador</t>
  </si>
  <si>
    <t>Període</t>
  </si>
  <si>
    <t>Idetificador</t>
  </si>
  <si>
    <t>000 amb Seg. Social</t>
  </si>
  <si>
    <t>Becari predoctoral MEC FPU Seg. Social</t>
  </si>
  <si>
    <t>TCB 37,5 (2h docència)</t>
  </si>
  <si>
    <t>Becari/ària MEC FPU 1E</t>
  </si>
  <si>
    <t>Becari/ària MEC FPU 2E</t>
  </si>
  <si>
    <t>12 pagues + 2 extres</t>
  </si>
  <si>
    <t>Personal investigador en formació MEC FPU.  Cal acreditar SI/master/DEA</t>
  </si>
  <si>
    <t>Règim</t>
  </si>
  <si>
    <t>Cost Total</t>
  </si>
  <si>
    <t>BEPURV</t>
  </si>
  <si>
    <t>1 er any</t>
  </si>
  <si>
    <t>2on</t>
  </si>
  <si>
    <t>Becari URV 3r i 4t any contracte PIF-URV</t>
  </si>
  <si>
    <t>PIF-URV</t>
  </si>
  <si>
    <t>3er i 4t</t>
  </si>
  <si>
    <t>AT i MP</t>
  </si>
  <si>
    <t>Cotització Seg. Social</t>
  </si>
  <si>
    <t>Becari URV 1r any amb Seg. Social</t>
  </si>
  <si>
    <t>Becari URV 2n i 3r any amb Seg. Social</t>
  </si>
  <si>
    <t>000 amb Seg. social</t>
  </si>
  <si>
    <t>Concepte</t>
  </si>
  <si>
    <t>% de cotització</t>
  </si>
  <si>
    <t>% de cotització a la Seguretat Social</t>
  </si>
  <si>
    <t>Total %</t>
  </si>
  <si>
    <t>Beques URV</t>
  </si>
  <si>
    <t>Previsió cost total</t>
  </si>
  <si>
    <t>1r any</t>
  </si>
  <si>
    <t>401-2 Obra o servei determinat PIPF</t>
  </si>
  <si>
    <t>PIPF - Personal Inv. Predoctoral en Formació</t>
  </si>
  <si>
    <t>2n any</t>
  </si>
  <si>
    <t>3r any</t>
  </si>
  <si>
    <t>Cost total amb indemnització</t>
  </si>
  <si>
    <t>Personal investigador en formació MEC FPI (contracte). Cal acreditar SI/master/DEA</t>
  </si>
  <si>
    <t>Seg. Social</t>
  </si>
  <si>
    <t>Reducció</t>
  </si>
  <si>
    <t>Base mensual</t>
  </si>
  <si>
    <t>Quota</t>
  </si>
  <si>
    <t>Contingències comunes</t>
  </si>
  <si>
    <t>Atur, FOGASA i FP</t>
  </si>
  <si>
    <t>Total cost empresa</t>
  </si>
  <si>
    <t>RETRIBUCIONS DE BECARIS I PERSONAL INVESTIGADOR PREDOCTORAL EN FORMACIÓ DE LA UNIVERSITAT ROVIRA I VIRGILI</t>
  </si>
  <si>
    <t>CONTRACTES DE PERSONAL INVESTIGADOR EN FORMACIÓ (PIPF)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</si>
</sst>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0"/>
      <color indexed="8"/>
      <name val="Arial"/>
      <family val="2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4" fontId="0" fillId="0" borderId="0" xfId="0" applyNumberFormat="1" applyFont="1" applyBorder="1"/>
    <xf numFmtId="0" fontId="0" fillId="0" borderId="1" xfId="0" applyFont="1" applyBorder="1"/>
    <xf numFmtId="0" fontId="7" fillId="0" borderId="1" xfId="0" applyFont="1" applyBorder="1"/>
    <xf numFmtId="0" fontId="6" fillId="0" borderId="0" xfId="0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4" fillId="0" borderId="0" xfId="0" applyFont="1" applyFill="1" applyBorder="1"/>
    <xf numFmtId="4" fontId="5" fillId="0" borderId="0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8" fillId="0" borderId="0" xfId="0" applyFont="1"/>
    <xf numFmtId="0" fontId="10" fillId="0" borderId="0" xfId="0" applyFont="1" applyFill="1" applyBorder="1"/>
    <xf numFmtId="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" fontId="9" fillId="5" borderId="2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4" fontId="1" fillId="5" borderId="1" xfId="0" applyNumberFormat="1" applyFont="1" applyFill="1" applyBorder="1"/>
    <xf numFmtId="10" fontId="0" fillId="0" borderId="1" xfId="0" applyNumberFormat="1" applyFont="1" applyBorder="1"/>
    <xf numFmtId="2" fontId="0" fillId="0" borderId="1" xfId="0" applyNumberFormat="1" applyFont="1" applyBorder="1"/>
    <xf numFmtId="9" fontId="0" fillId="0" borderId="1" xfId="0" applyNumberFormat="1" applyFont="1" applyBorder="1"/>
    <xf numFmtId="0" fontId="0" fillId="4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/>
    <xf numFmtId="2" fontId="3" fillId="3" borderId="1" xfId="0" applyNumberFormat="1" applyFont="1" applyFill="1" applyBorder="1"/>
    <xf numFmtId="2" fontId="0" fillId="0" borderId="1" xfId="0" applyNumberFormat="1" applyBorder="1"/>
    <xf numFmtId="0" fontId="1" fillId="5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552450</xdr:colOff>
      <xdr:row>3</xdr:row>
      <xdr:rowOff>9524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64726"/>
        <a:stretch>
          <a:fillRect/>
        </a:stretch>
      </xdr:blipFill>
      <xdr:spPr bwMode="auto">
        <a:xfrm>
          <a:off x="0" y="0"/>
          <a:ext cx="7181850" cy="58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46"/>
  <sheetViews>
    <sheetView tabSelected="1" topLeftCell="A31" workbookViewId="0">
      <selection activeCell="K1" sqref="A1:K46"/>
    </sheetView>
  </sheetViews>
  <sheetFormatPr defaultRowHeight="15" x14ac:dyDescent="0.25"/>
  <cols>
    <col min="1" max="1" width="36.5703125" style="5" bestFit="1" customWidth="1"/>
    <col min="2" max="2" width="15.140625" style="5" bestFit="1" customWidth="1"/>
    <col min="3" max="3" width="11.5703125" style="5" customWidth="1"/>
    <col min="4" max="4" width="12.42578125" style="5" bestFit="1" customWidth="1"/>
    <col min="5" max="5" width="10.85546875" style="5" bestFit="1" customWidth="1"/>
    <col min="6" max="7" width="12.85546875" style="5" customWidth="1"/>
    <col min="8" max="8" width="22.5703125" style="5" bestFit="1" customWidth="1"/>
    <col min="9" max="9" width="13.5703125" style="5" customWidth="1"/>
    <col min="10" max="10" width="16.85546875" style="5" bestFit="1" customWidth="1"/>
    <col min="11" max="11" width="12.85546875" style="5" customWidth="1"/>
    <col min="12" max="16384" width="9.140625" style="5"/>
  </cols>
  <sheetData>
    <row r="4" spans="1:21" x14ac:dyDescent="0.25">
      <c r="A4" s="2" t="s">
        <v>69</v>
      </c>
    </row>
    <row r="6" spans="1:21" x14ac:dyDescent="0.25">
      <c r="A6" s="34" t="s">
        <v>19</v>
      </c>
    </row>
    <row r="7" spans="1:21" x14ac:dyDescent="0.25">
      <c r="A7" s="2"/>
    </row>
    <row r="8" spans="1:21" x14ac:dyDescent="0.25">
      <c r="A8" s="19" t="s">
        <v>24</v>
      </c>
      <c r="B8" s="19" t="s">
        <v>25</v>
      </c>
      <c r="C8" s="19" t="s">
        <v>1</v>
      </c>
      <c r="D8" s="19" t="s">
        <v>26</v>
      </c>
      <c r="E8" s="19" t="s">
        <v>2</v>
      </c>
      <c r="F8" s="19" t="s">
        <v>27</v>
      </c>
      <c r="G8" s="19" t="s">
        <v>3</v>
      </c>
      <c r="H8" s="19" t="s">
        <v>4</v>
      </c>
      <c r="I8" s="19" t="s">
        <v>5</v>
      </c>
      <c r="J8" s="17" t="s">
        <v>0</v>
      </c>
      <c r="K8" s="18" t="s">
        <v>6</v>
      </c>
    </row>
    <row r="9" spans="1:21" x14ac:dyDescent="0.25">
      <c r="A9" s="13" t="s">
        <v>7</v>
      </c>
      <c r="B9" s="6"/>
      <c r="C9" s="7" t="s">
        <v>1</v>
      </c>
      <c r="D9" s="7" t="s">
        <v>8</v>
      </c>
      <c r="E9" s="7" t="s">
        <v>9</v>
      </c>
      <c r="F9" s="7" t="s">
        <v>21</v>
      </c>
      <c r="G9" s="7" t="s">
        <v>10</v>
      </c>
      <c r="H9" s="7"/>
      <c r="I9" s="7" t="s">
        <v>11</v>
      </c>
      <c r="J9" s="8">
        <f>1142</f>
        <v>1142</v>
      </c>
      <c r="K9" s="8">
        <f>J9*12</f>
        <v>13704</v>
      </c>
    </row>
    <row r="10" spans="1:21" ht="45" x14ac:dyDescent="0.25">
      <c r="A10" s="42" t="s">
        <v>61</v>
      </c>
      <c r="B10" s="7" t="s">
        <v>12</v>
      </c>
      <c r="C10" s="7">
        <v>9910</v>
      </c>
      <c r="D10" s="7" t="s">
        <v>13</v>
      </c>
      <c r="E10" s="7" t="s">
        <v>14</v>
      </c>
      <c r="F10" s="7" t="s">
        <v>22</v>
      </c>
      <c r="G10" s="7" t="s">
        <v>31</v>
      </c>
      <c r="H10" s="7" t="s">
        <v>23</v>
      </c>
      <c r="I10" s="7" t="s">
        <v>34</v>
      </c>
      <c r="J10" s="8">
        <v>1173</v>
      </c>
      <c r="K10" s="8">
        <f>J10*14</f>
        <v>16422</v>
      </c>
    </row>
    <row r="11" spans="1:21" x14ac:dyDescent="0.25">
      <c r="A11" s="9"/>
      <c r="B11" s="9"/>
      <c r="C11" s="9"/>
      <c r="D11" s="10"/>
      <c r="E11" s="9"/>
      <c r="F11" s="9"/>
      <c r="G11" s="9"/>
      <c r="H11" s="9"/>
      <c r="I11" s="9"/>
      <c r="J11" s="11"/>
      <c r="K11" s="11"/>
    </row>
    <row r="12" spans="1:21" x14ac:dyDescent="0.25">
      <c r="A12" s="34" t="s">
        <v>20</v>
      </c>
      <c r="B12" s="9"/>
      <c r="C12" s="9"/>
      <c r="D12" s="10"/>
      <c r="E12" s="9"/>
      <c r="F12" s="9"/>
      <c r="G12" s="9"/>
      <c r="H12" s="9"/>
      <c r="I12" s="9"/>
      <c r="J12" s="11"/>
      <c r="K12" s="11"/>
    </row>
    <row r="13" spans="1:2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14"/>
      <c r="L13" s="14"/>
      <c r="M13" s="14"/>
      <c r="N13" s="14"/>
      <c r="O13" s="14"/>
      <c r="P13" s="14"/>
      <c r="Q13" s="14"/>
      <c r="R13" s="14"/>
      <c r="S13" s="14"/>
      <c r="T13" s="15"/>
      <c r="U13" s="14"/>
    </row>
    <row r="14" spans="1:21" x14ac:dyDescent="0.25">
      <c r="A14" s="19" t="s">
        <v>24</v>
      </c>
      <c r="B14" s="19" t="s">
        <v>25</v>
      </c>
      <c r="C14" s="19" t="s">
        <v>1</v>
      </c>
      <c r="D14" s="19" t="s">
        <v>28</v>
      </c>
      <c r="E14" s="19" t="s">
        <v>2</v>
      </c>
      <c r="F14" s="19" t="s">
        <v>27</v>
      </c>
      <c r="G14" s="19" t="s">
        <v>3</v>
      </c>
      <c r="H14" s="19" t="s">
        <v>4</v>
      </c>
      <c r="I14" s="19" t="s">
        <v>5</v>
      </c>
      <c r="J14" s="17" t="s">
        <v>0</v>
      </c>
      <c r="K14" s="18" t="s">
        <v>6</v>
      </c>
    </row>
    <row r="15" spans="1:21" ht="30" x14ac:dyDescent="0.25">
      <c r="A15" s="7" t="s">
        <v>30</v>
      </c>
      <c r="B15" s="7" t="s">
        <v>29</v>
      </c>
      <c r="C15" s="20">
        <v>9909</v>
      </c>
      <c r="D15" s="20" t="s">
        <v>16</v>
      </c>
      <c r="E15" s="20" t="s">
        <v>17</v>
      </c>
      <c r="F15" s="7" t="s">
        <v>21</v>
      </c>
      <c r="G15" s="20" t="s">
        <v>10</v>
      </c>
      <c r="H15" s="7" t="s">
        <v>32</v>
      </c>
      <c r="I15" s="20" t="s">
        <v>11</v>
      </c>
      <c r="J15" s="21">
        <v>1142</v>
      </c>
      <c r="K15" s="21">
        <f>J15*12</f>
        <v>13704</v>
      </c>
    </row>
    <row r="16" spans="1:21" ht="30" x14ac:dyDescent="0.25">
      <c r="A16" s="42" t="s">
        <v>35</v>
      </c>
      <c r="B16" s="20" t="s">
        <v>12</v>
      </c>
      <c r="C16" s="20"/>
      <c r="D16" s="20" t="s">
        <v>18</v>
      </c>
      <c r="E16" s="20" t="s">
        <v>14</v>
      </c>
      <c r="F16" s="7" t="s">
        <v>22</v>
      </c>
      <c r="G16" s="7" t="s">
        <v>31</v>
      </c>
      <c r="H16" s="7" t="s">
        <v>33</v>
      </c>
      <c r="I16" s="7" t="s">
        <v>34</v>
      </c>
      <c r="J16" s="21">
        <v>1173</v>
      </c>
      <c r="K16" s="21">
        <f>J16*14</f>
        <v>16422</v>
      </c>
    </row>
    <row r="18" spans="1:13" x14ac:dyDescent="0.25">
      <c r="A18" s="35" t="s">
        <v>53</v>
      </c>
      <c r="B18" s="3"/>
      <c r="C18" s="3"/>
      <c r="D18" s="3"/>
      <c r="E18" s="3"/>
      <c r="F18" s="3"/>
      <c r="G18" s="3"/>
      <c r="H18" s="3"/>
      <c r="I18" s="3"/>
      <c r="J18" s="3"/>
    </row>
    <row r="19" spans="1:13" x14ac:dyDescent="0.25">
      <c r="A19" s="23"/>
      <c r="B19" s="3"/>
      <c r="C19" s="3"/>
      <c r="D19" s="3"/>
      <c r="E19" s="3"/>
      <c r="F19" s="3"/>
      <c r="G19" s="3"/>
      <c r="H19" s="3"/>
      <c r="I19" s="3"/>
      <c r="J19" s="3"/>
    </row>
    <row r="20" spans="1:13" ht="30" x14ac:dyDescent="0.25">
      <c r="A20" s="28" t="s">
        <v>24</v>
      </c>
      <c r="B20" s="28" t="s">
        <v>25</v>
      </c>
      <c r="C20" s="29"/>
      <c r="D20" s="28" t="s">
        <v>26</v>
      </c>
      <c r="E20" s="28" t="s">
        <v>2</v>
      </c>
      <c r="F20" s="28" t="s">
        <v>27</v>
      </c>
      <c r="G20" s="28" t="s">
        <v>5</v>
      </c>
      <c r="H20" s="30" t="s">
        <v>0</v>
      </c>
      <c r="I20" s="31" t="s">
        <v>6</v>
      </c>
      <c r="J20" s="32" t="s">
        <v>45</v>
      </c>
      <c r="K20" s="33" t="s">
        <v>37</v>
      </c>
    </row>
    <row r="21" spans="1:13" ht="30" x14ac:dyDescent="0.25">
      <c r="A21" s="43" t="s">
        <v>46</v>
      </c>
      <c r="B21" s="4" t="s">
        <v>48</v>
      </c>
      <c r="C21" s="20"/>
      <c r="D21" s="25" t="s">
        <v>38</v>
      </c>
      <c r="E21" s="25" t="s">
        <v>17</v>
      </c>
      <c r="F21" s="25" t="s">
        <v>39</v>
      </c>
      <c r="G21" s="25" t="s">
        <v>11</v>
      </c>
      <c r="H21" s="25">
        <v>979.79</v>
      </c>
      <c r="I21" s="36">
        <v>11757.49</v>
      </c>
      <c r="J21" s="25">
        <f>B30*12</f>
        <v>418.68</v>
      </c>
      <c r="K21" s="36">
        <f>I21+J21</f>
        <v>12176.17</v>
      </c>
    </row>
    <row r="22" spans="1:13" ht="30" x14ac:dyDescent="0.25">
      <c r="A22" s="43" t="s">
        <v>47</v>
      </c>
      <c r="B22" s="4" t="s">
        <v>15</v>
      </c>
      <c r="C22" s="20"/>
      <c r="D22" s="25" t="s">
        <v>38</v>
      </c>
      <c r="E22" s="25" t="s">
        <v>17</v>
      </c>
      <c r="F22" s="25" t="s">
        <v>40</v>
      </c>
      <c r="G22" s="25" t="s">
        <v>11</v>
      </c>
      <c r="H22" s="36">
        <v>1179.08</v>
      </c>
      <c r="I22" s="36">
        <v>14148.92</v>
      </c>
      <c r="J22" s="25">
        <f>B30*12</f>
        <v>418.68</v>
      </c>
      <c r="K22" s="36">
        <f>I22+J22</f>
        <v>14567.6</v>
      </c>
    </row>
    <row r="23" spans="1:13" x14ac:dyDescent="0.25">
      <c r="A23" s="44" t="s">
        <v>41</v>
      </c>
      <c r="B23" s="37" t="s">
        <v>12</v>
      </c>
      <c r="C23" s="20"/>
      <c r="D23" s="37" t="s">
        <v>42</v>
      </c>
      <c r="E23" s="37" t="s">
        <v>14</v>
      </c>
      <c r="F23" s="37" t="s">
        <v>43</v>
      </c>
      <c r="G23" s="37" t="s">
        <v>11</v>
      </c>
      <c r="H23" s="38">
        <v>1139.32</v>
      </c>
      <c r="I23" s="38">
        <v>13671.84</v>
      </c>
      <c r="J23" s="38">
        <f>I23*30.9%</f>
        <v>4224.5985600000004</v>
      </c>
      <c r="K23" s="38">
        <f>(I23+J23)*2</f>
        <v>35792.877120000005</v>
      </c>
    </row>
    <row r="24" spans="1:13" x14ac:dyDescent="0.25">
      <c r="A24" s="39"/>
      <c r="B24" s="39"/>
      <c r="C24" s="40"/>
      <c r="D24" s="39"/>
      <c r="E24" s="39"/>
      <c r="F24" s="39"/>
      <c r="G24" s="39"/>
      <c r="H24" s="39"/>
      <c r="I24" s="39"/>
      <c r="J24" s="39"/>
      <c r="K24" s="41">
        <f>SUM(K21:K23)</f>
        <v>62536.647120000009</v>
      </c>
    </row>
    <row r="25" spans="1:13" x14ac:dyDescent="0.25">
      <c r="A25" s="27" t="s">
        <v>51</v>
      </c>
      <c r="B25" s="3"/>
      <c r="D25" s="3"/>
      <c r="E25" s="3"/>
      <c r="F25" s="3"/>
      <c r="I25" s="3"/>
      <c r="J25" s="3"/>
      <c r="K25" s="3"/>
      <c r="L25" s="3"/>
      <c r="M25" s="24"/>
    </row>
    <row r="26" spans="1:13" x14ac:dyDescent="0.25">
      <c r="A26" s="26"/>
      <c r="B26" s="3"/>
      <c r="D26" s="3"/>
      <c r="E26" s="3"/>
      <c r="F26" s="3"/>
      <c r="I26" s="3"/>
      <c r="J26" s="3"/>
      <c r="K26" s="3"/>
      <c r="L26" s="3"/>
      <c r="M26" s="24"/>
    </row>
    <row r="27" spans="1:13" x14ac:dyDescent="0.25">
      <c r="A27" s="28" t="s">
        <v>49</v>
      </c>
      <c r="B27" s="58" t="s">
        <v>50</v>
      </c>
      <c r="C27" s="3"/>
      <c r="D27" s="3"/>
      <c r="E27" s="3"/>
      <c r="F27" s="3"/>
      <c r="G27" s="3"/>
      <c r="H27" s="3"/>
      <c r="I27"/>
      <c r="J27"/>
    </row>
    <row r="28" spans="1:13" x14ac:dyDescent="0.25">
      <c r="A28" s="1" t="s">
        <v>66</v>
      </c>
      <c r="B28" s="60">
        <v>30.67</v>
      </c>
      <c r="C28" s="3"/>
      <c r="D28" s="3"/>
      <c r="E28" s="3"/>
      <c r="F28" s="3"/>
      <c r="G28" s="3"/>
      <c r="H28" s="3"/>
      <c r="I28"/>
      <c r="J28"/>
    </row>
    <row r="29" spans="1:13" x14ac:dyDescent="0.25">
      <c r="A29" s="1" t="s">
        <v>44</v>
      </c>
      <c r="B29" s="60">
        <v>4.22</v>
      </c>
      <c r="C29" s="3"/>
      <c r="D29" s="3"/>
      <c r="E29" s="3"/>
      <c r="F29" s="3"/>
      <c r="G29" s="3"/>
      <c r="H29" s="3"/>
      <c r="I29"/>
      <c r="J29"/>
    </row>
    <row r="30" spans="1:13" x14ac:dyDescent="0.25">
      <c r="A30" s="18" t="s">
        <v>52</v>
      </c>
      <c r="B30" s="59">
        <f>B28+B29</f>
        <v>34.89</v>
      </c>
      <c r="C30" s="3"/>
      <c r="D30" s="3"/>
      <c r="E30" s="3"/>
      <c r="F30" s="3"/>
      <c r="G30" s="3"/>
      <c r="H30" s="3"/>
      <c r="I30"/>
      <c r="J30"/>
    </row>
    <row r="32" spans="1:13" x14ac:dyDescent="0.25">
      <c r="A32" s="34" t="s">
        <v>70</v>
      </c>
    </row>
    <row r="34" spans="1:10" x14ac:dyDescent="0.25">
      <c r="A34" s="49" t="s">
        <v>24</v>
      </c>
      <c r="B34" s="49" t="s">
        <v>25</v>
      </c>
      <c r="C34" s="49" t="s">
        <v>27</v>
      </c>
      <c r="D34" s="49" t="s">
        <v>36</v>
      </c>
      <c r="E34" s="49" t="s">
        <v>2</v>
      </c>
      <c r="F34" s="49" t="s">
        <v>5</v>
      </c>
      <c r="G34" s="16" t="s">
        <v>0</v>
      </c>
      <c r="H34" s="48" t="s">
        <v>6</v>
      </c>
      <c r="I34" s="50" t="s">
        <v>62</v>
      </c>
      <c r="J34" s="22" t="s">
        <v>54</v>
      </c>
    </row>
    <row r="35" spans="1:10" ht="60" x14ac:dyDescent="0.25">
      <c r="A35" s="7" t="s">
        <v>57</v>
      </c>
      <c r="B35" s="7" t="s">
        <v>56</v>
      </c>
      <c r="C35" s="20" t="s">
        <v>55</v>
      </c>
      <c r="D35" s="20" t="s">
        <v>9</v>
      </c>
      <c r="E35" s="20" t="s">
        <v>14</v>
      </c>
      <c r="F35" s="20">
        <v>12</v>
      </c>
      <c r="G35" s="21">
        <v>1150.71</v>
      </c>
      <c r="H35" s="21">
        <f>G35*12</f>
        <v>13808.52</v>
      </c>
      <c r="I35" s="46">
        <v>3454.89</v>
      </c>
      <c r="J35" s="21">
        <f>+H35+I35</f>
        <v>17263.41</v>
      </c>
    </row>
    <row r="36" spans="1:10" ht="60" x14ac:dyDescent="0.25">
      <c r="A36" s="7" t="s">
        <v>57</v>
      </c>
      <c r="B36" s="7" t="s">
        <v>56</v>
      </c>
      <c r="C36" s="20" t="s">
        <v>58</v>
      </c>
      <c r="D36" s="20" t="s">
        <v>9</v>
      </c>
      <c r="E36" s="20" t="s">
        <v>14</v>
      </c>
      <c r="F36" s="20">
        <v>12</v>
      </c>
      <c r="G36" s="21">
        <v>1150.71</v>
      </c>
      <c r="H36" s="21">
        <f>G36*12</f>
        <v>13808.52</v>
      </c>
      <c r="I36" s="46">
        <v>3454.89</v>
      </c>
      <c r="J36" s="21">
        <f t="shared" ref="J36:J37" si="0">+H36+I36</f>
        <v>17263.41</v>
      </c>
    </row>
    <row r="37" spans="1:10" ht="60" x14ac:dyDescent="0.25">
      <c r="A37" s="47" t="s">
        <v>57</v>
      </c>
      <c r="B37" s="47" t="s">
        <v>56</v>
      </c>
      <c r="C37" s="45" t="s">
        <v>59</v>
      </c>
      <c r="D37" s="45" t="s">
        <v>9</v>
      </c>
      <c r="E37" s="45" t="s">
        <v>14</v>
      </c>
      <c r="F37" s="45">
        <v>12</v>
      </c>
      <c r="G37" s="21">
        <v>1150.71</v>
      </c>
      <c r="H37" s="21">
        <f>G37*12</f>
        <v>13808.52</v>
      </c>
      <c r="I37" s="46">
        <v>3454.89</v>
      </c>
      <c r="J37" s="21">
        <f t="shared" si="0"/>
        <v>17263.41</v>
      </c>
    </row>
    <row r="38" spans="1:10" x14ac:dyDescent="0.25">
      <c r="A38" s="10"/>
      <c r="B38" s="10"/>
      <c r="C38" s="10"/>
      <c r="D38" s="10"/>
      <c r="E38" s="10"/>
      <c r="F38" s="10"/>
      <c r="G38" s="10"/>
      <c r="H38" s="61" t="s">
        <v>60</v>
      </c>
      <c r="I38" s="61"/>
      <c r="J38" s="51">
        <f>J35+J36+J37</f>
        <v>51790.229999999996</v>
      </c>
    </row>
    <row r="39" spans="1:10" x14ac:dyDescent="0.25">
      <c r="A39" s="27" t="s">
        <v>51</v>
      </c>
    </row>
    <row r="41" spans="1:10" ht="30" x14ac:dyDescent="0.25">
      <c r="A41" s="55" t="s">
        <v>49</v>
      </c>
      <c r="B41" s="55" t="s">
        <v>64</v>
      </c>
      <c r="C41" s="57" t="s">
        <v>50</v>
      </c>
      <c r="D41" s="56" t="s">
        <v>65</v>
      </c>
    </row>
    <row r="42" spans="1:10" x14ac:dyDescent="0.25">
      <c r="A42" s="12" t="s">
        <v>66</v>
      </c>
      <c r="B42" s="12">
        <v>1150.71</v>
      </c>
      <c r="C42" s="52">
        <v>0.23599999999999999</v>
      </c>
      <c r="D42" s="53">
        <f>B42*C42</f>
        <v>271.56756000000001</v>
      </c>
    </row>
    <row r="43" spans="1:10" x14ac:dyDescent="0.25">
      <c r="A43" s="12" t="s">
        <v>67</v>
      </c>
      <c r="B43" s="12">
        <v>1150.71</v>
      </c>
      <c r="C43" s="52">
        <v>7.4999999999999997E-2</v>
      </c>
      <c r="D43" s="53">
        <f>B43*C43</f>
        <v>86.303250000000006</v>
      </c>
    </row>
    <row r="44" spans="1:10" x14ac:dyDescent="0.25">
      <c r="A44" s="12" t="s">
        <v>44</v>
      </c>
      <c r="B44" s="12">
        <v>1150.71</v>
      </c>
      <c r="C44" s="54">
        <v>0.01</v>
      </c>
      <c r="D44" s="53">
        <f>B44*C44</f>
        <v>11.507100000000001</v>
      </c>
    </row>
    <row r="45" spans="1:10" x14ac:dyDescent="0.25">
      <c r="A45" s="12" t="s">
        <v>63</v>
      </c>
      <c r="B45" s="12">
        <v>271.57</v>
      </c>
      <c r="C45" s="52">
        <v>0.3</v>
      </c>
      <c r="D45" s="53">
        <f>B45*C45</f>
        <v>81.470999999999989</v>
      </c>
    </row>
    <row r="46" spans="1:10" x14ac:dyDescent="0.25">
      <c r="A46" s="62" t="s">
        <v>68</v>
      </c>
      <c r="B46" s="63"/>
      <c r="C46" s="64"/>
      <c r="D46" s="59">
        <f>D42+D43+D44-D45</f>
        <v>287.90690999999998</v>
      </c>
    </row>
  </sheetData>
  <mergeCells count="2">
    <mergeCell ref="H38:I38"/>
    <mergeCell ref="A46:C4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2016-11-24T15:23:28Z</dcterms:modified>
</cp:coreProperties>
</file>