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vira-my.sharepoint.com/personal/39733905-w_epp_urv_cat/Documents/Escriptori/TAULES SALARIALS _2024/TAULES SALARIALS _2024/"/>
    </mc:Choice>
  </mc:AlternateContent>
  <xr:revisionPtr revIDLastSave="2" documentId="8_{6DC33836-BDB0-4286-ADBB-C80A747810B6}" xr6:coauthVersionLast="47" xr6:coauthVersionMax="47" xr10:uidLastSave="{329DC501-B327-4123-A3D9-E99AC8359558}"/>
  <bookViews>
    <workbookView xWindow="-28920" yWindow="-5370" windowWidth="29040" windowHeight="15840" xr2:uid="{FED9240E-7652-4912-AAA4-74DC9166CA4D}"/>
  </bookViews>
  <sheets>
    <sheet name="2024" sheetId="1" r:id="rId1"/>
  </sheets>
  <definedNames>
    <definedName name="_xlnm.Print_Area" localSheetId="0">'2024'!$A$1:$O$83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1" i="1" l="1"/>
  <c r="J81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6" i="1"/>
  <c r="D55" i="1"/>
  <c r="D51" i="1"/>
  <c r="D50" i="1"/>
  <c r="D49" i="1"/>
  <c r="D48" i="1"/>
  <c r="D47" i="1"/>
  <c r="D46" i="1"/>
  <c r="D45" i="1"/>
  <c r="D44" i="1"/>
  <c r="F41" i="1"/>
  <c r="E41" i="1"/>
  <c r="D41" i="1"/>
  <c r="F40" i="1"/>
  <c r="E40" i="1"/>
  <c r="D40" i="1"/>
  <c r="F39" i="1"/>
  <c r="E39" i="1"/>
  <c r="D39" i="1"/>
  <c r="H34" i="1"/>
  <c r="G34" i="1"/>
  <c r="H33" i="1"/>
  <c r="G33" i="1"/>
  <c r="M25" i="1"/>
  <c r="L25" i="1"/>
  <c r="K25" i="1"/>
  <c r="J25" i="1"/>
  <c r="I25" i="1"/>
  <c r="M24" i="1"/>
  <c r="L24" i="1"/>
  <c r="N24" i="1" s="1"/>
  <c r="O24" i="1" s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N20" i="1" s="1"/>
  <c r="L20" i="1"/>
  <c r="K20" i="1"/>
  <c r="J20" i="1"/>
  <c r="I20" i="1"/>
  <c r="M19" i="1"/>
  <c r="L19" i="1"/>
  <c r="K19" i="1"/>
  <c r="J19" i="1"/>
  <c r="I19" i="1"/>
  <c r="M18" i="1"/>
  <c r="L18" i="1"/>
  <c r="K18" i="1"/>
  <c r="N18" i="1" s="1"/>
  <c r="O18" i="1" s="1"/>
  <c r="J18" i="1"/>
  <c r="I18" i="1"/>
  <c r="M17" i="1"/>
  <c r="N17" i="1" s="1"/>
  <c r="O17" i="1" s="1"/>
  <c r="L17" i="1"/>
  <c r="K17" i="1"/>
  <c r="I17" i="1"/>
  <c r="M16" i="1"/>
  <c r="L16" i="1"/>
  <c r="K16" i="1"/>
  <c r="I16" i="1"/>
  <c r="M15" i="1"/>
  <c r="N15" i="1" s="1"/>
  <c r="L15" i="1"/>
  <c r="K15" i="1"/>
  <c r="I15" i="1"/>
  <c r="M14" i="1"/>
  <c r="L14" i="1"/>
  <c r="K14" i="1"/>
  <c r="I14" i="1"/>
  <c r="M13" i="1"/>
  <c r="N13" i="1" s="1"/>
  <c r="O13" i="1" s="1"/>
  <c r="L13" i="1"/>
  <c r="K13" i="1"/>
  <c r="I13" i="1"/>
  <c r="M12" i="1"/>
  <c r="L12" i="1"/>
  <c r="K12" i="1"/>
  <c r="I12" i="1"/>
  <c r="M11" i="1"/>
  <c r="N11" i="1" s="1"/>
  <c r="L11" i="1"/>
  <c r="K11" i="1"/>
  <c r="I11" i="1"/>
  <c r="M10" i="1"/>
  <c r="L10" i="1"/>
  <c r="K10" i="1"/>
  <c r="I10" i="1"/>
  <c r="O21" i="1" l="1"/>
  <c r="N25" i="1"/>
  <c r="O25" i="1" s="1"/>
  <c r="N19" i="1"/>
  <c r="O23" i="1"/>
  <c r="N22" i="1"/>
  <c r="N10" i="1"/>
  <c r="O10" i="1" s="1"/>
  <c r="N12" i="1"/>
  <c r="O12" i="1" s="1"/>
  <c r="N14" i="1"/>
  <c r="O14" i="1" s="1"/>
  <c r="N16" i="1"/>
  <c r="O16" i="1" s="1"/>
  <c r="N21" i="1"/>
  <c r="N23" i="1"/>
  <c r="O20" i="1"/>
  <c r="O11" i="1"/>
  <c r="O15" i="1"/>
  <c r="O22" i="1"/>
  <c r="O19" i="1"/>
</calcChain>
</file>

<file path=xl/sharedStrings.xml><?xml version="1.0" encoding="utf-8"?>
<sst xmlns="http://schemas.openxmlformats.org/spreadsheetml/2006/main" count="126" uniqueCount="92">
  <si>
    <t>TAULES RETRIBUTIVES DEL PERSONAL DOCENT I INVESTIGADOR FUNCIONARI DE LA UNIVERSITAT ROVIRA I VIRGILI 2024</t>
  </si>
  <si>
    <t>Categoria</t>
  </si>
  <si>
    <t>Nivell</t>
  </si>
  <si>
    <t>Jornada</t>
  </si>
  <si>
    <t xml:space="preserve"> (Mensual)</t>
  </si>
  <si>
    <t>Extra Juny i desembre</t>
  </si>
  <si>
    <t>Sou base</t>
  </si>
  <si>
    <t>Complement de destí</t>
  </si>
  <si>
    <t>Complement específic</t>
  </si>
  <si>
    <t>Altres (específic)*</t>
  </si>
  <si>
    <t>Total mensual</t>
  </si>
  <si>
    <t>Anual</t>
  </si>
  <si>
    <t>Catedràtic/a d'Universitat (CU)</t>
  </si>
  <si>
    <t>37,5h /sem</t>
  </si>
  <si>
    <t>Professor/a Titular d'Universitat (TU)</t>
  </si>
  <si>
    <t>Catedràtic/a d'Escola Universitària (CEU)</t>
  </si>
  <si>
    <t>Professor/a Titular d'Escola Universitària (TEU)</t>
  </si>
  <si>
    <t>Catedràtic/a d'Universitat interí (CUI)</t>
  </si>
  <si>
    <t>Professor/a Titular d'Universitat interí (TUI)</t>
  </si>
  <si>
    <t>Catedràtic/a d'Escola Universitària interí (CEUI)</t>
  </si>
  <si>
    <t>Professor/a Titular d'Escola Universitària interí (TEUI)</t>
  </si>
  <si>
    <t>Catedràtic/a d'Universitat a temps parcial (CUTP)</t>
  </si>
  <si>
    <t>20 h/sem</t>
  </si>
  <si>
    <t>Professor/a Titular d'Universitat a temps parcial (TU)</t>
  </si>
  <si>
    <t>Catedràtic/a d'Escola Universitària a temps parcial (CEUTP)</t>
  </si>
  <si>
    <t>Professor/a Titular d'Escola Universitària a temps parcial (TEUTP)</t>
  </si>
  <si>
    <t>Catedràtic/a d'Universitat interí a temps parcial (CUITP)</t>
  </si>
  <si>
    <t>Professor/a Titular d'Universitat interí a temps parcial (TUITP)</t>
  </si>
  <si>
    <t>Catedràtic/a d'Escola Universitària interí a temps parcial (CEUITP)</t>
  </si>
  <si>
    <t>Professor/a Titular d'Escola Universitària interí a temps parcial (TEUITP)</t>
  </si>
  <si>
    <t>* Altres (específic) = 0,3 CECG + RegIPC + Reg 2007 + IPC 2008+ Acord Mesa Univ add_6_11_2018</t>
  </si>
  <si>
    <t>Triennis</t>
  </si>
  <si>
    <t>Grup</t>
  </si>
  <si>
    <t>TC</t>
  </si>
  <si>
    <t>TP</t>
  </si>
  <si>
    <t>A1</t>
  </si>
  <si>
    <t>A2</t>
  </si>
  <si>
    <t>Trams per mèrits docents (MD) i per mèrits investigadors (MI) i sexenni de transferència</t>
  </si>
  <si>
    <t>Anual MD</t>
  </si>
  <si>
    <t>Anual MI</t>
  </si>
  <si>
    <t>Anual C. transferència</t>
  </si>
  <si>
    <t>Càrrecs acadèmics (legislació universitària)</t>
  </si>
  <si>
    <t>Mensual</t>
  </si>
  <si>
    <t>Rector/a</t>
  </si>
  <si>
    <t>Vicerector/a</t>
  </si>
  <si>
    <t>Secretari/ària General</t>
  </si>
  <si>
    <t>Degà/ana de Facultat</t>
  </si>
  <si>
    <t>Vicedegà/ana de Facultat</t>
  </si>
  <si>
    <t>Secretari/ària de Centre</t>
  </si>
  <si>
    <t>Director/a de Departament</t>
  </si>
  <si>
    <t>Secretari/ària de Departament</t>
  </si>
  <si>
    <t xml:space="preserve"> Càrrecs acadèmic (aprovats per CSocial)</t>
  </si>
  <si>
    <t>Secretari/ària Executiu/va del Consell Social</t>
  </si>
  <si>
    <t>Adjunt/a al rector/a</t>
  </si>
  <si>
    <t>Comissionat/da</t>
  </si>
  <si>
    <t>(**)</t>
  </si>
  <si>
    <t>Coordinador/a de Proves d'Accés a la Universitat (PAU)</t>
  </si>
  <si>
    <t>Delegat/ada de rector/a de centre adscrit</t>
  </si>
  <si>
    <t>Director/a de l’Institut de Ciències de l'Educació</t>
  </si>
  <si>
    <t>Coordinador/a de Màster*</t>
  </si>
  <si>
    <t>Coordinador/a de Grau</t>
  </si>
  <si>
    <t>Coordinador/a de de Doble Grau</t>
  </si>
  <si>
    <t>Secretari/ària de l’Institut de Ciències de l'Educació</t>
  </si>
  <si>
    <t>Director/a de l'Escola de Doctorat</t>
  </si>
  <si>
    <t>Secretari/ària de l'Escola de Doctorat</t>
  </si>
  <si>
    <t>Director/a del Campus Terres de l'Ebre</t>
  </si>
  <si>
    <t>Sotsdirector/a del Campus Terres de l'Ebre</t>
  </si>
  <si>
    <t>Director/a de Càtedra universitat-empresa</t>
  </si>
  <si>
    <t>Director/a d'Observatori</t>
  </si>
  <si>
    <t>Percentatges de cotització a Seguretat Social</t>
  </si>
  <si>
    <t>Director/a de l'oficina de seguretat industrial</t>
  </si>
  <si>
    <t>Coordinador/a de l'àmbit d'Atenció a la discapacitat</t>
  </si>
  <si>
    <t>Concepte</t>
  </si>
  <si>
    <t>interins</t>
  </si>
  <si>
    <t>Permanents</t>
  </si>
  <si>
    <t>Coordinador/a d'Aula cultural URV</t>
  </si>
  <si>
    <t>Contingències comunes</t>
  </si>
  <si>
    <t>Director/a del celler i camp experimental</t>
  </si>
  <si>
    <t>Atur</t>
  </si>
  <si>
    <t>Director/a de la Unitat d'igualtat</t>
  </si>
  <si>
    <t>Formació professional</t>
  </si>
  <si>
    <t>Responsable d'Ensenyament de Grau</t>
  </si>
  <si>
    <t>Quota Mei</t>
  </si>
  <si>
    <t xml:space="preserve">Responsable d’Ensenyament de Doble Grau </t>
  </si>
  <si>
    <t>AT i MP</t>
  </si>
  <si>
    <t>Total %</t>
  </si>
  <si>
    <t>Cotitizació a MUFACE i Drets passius</t>
  </si>
  <si>
    <t>MUFACE</t>
  </si>
  <si>
    <t>Drets passius</t>
  </si>
  <si>
    <t>TP_MUFACE</t>
  </si>
  <si>
    <t>TP_Drets passius</t>
  </si>
  <si>
    <t>Mensual (extra)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</si>
</sst>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00%"/>
    <numFmt numFmtId="166" formatCode="_-* #,##0.00\ _€_-;\-* #,##0.00\ _€_-;_-* &quot;-&quot;??\ _€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6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0" applyFont="1"/>
    <xf numFmtId="2" fontId="5" fillId="0" borderId="0" xfId="0" applyNumberFormat="1" applyFont="1"/>
    <xf numFmtId="0" fontId="6" fillId="5" borderId="1" xfId="1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 wrapText="1"/>
    </xf>
    <xf numFmtId="164" fontId="6" fillId="7" borderId="1" xfId="1" applyNumberFormat="1" applyFont="1" applyFill="1" applyBorder="1" applyAlignment="1">
      <alignment horizontal="center" wrapText="1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4" fontId="7" fillId="0" borderId="1" xfId="0" applyNumberFormat="1" applyFont="1" applyBorder="1"/>
    <xf numFmtId="0" fontId="6" fillId="0" borderId="0" xfId="1" applyFont="1" applyAlignment="1">
      <alignment horizontal="center" wrapText="1"/>
    </xf>
    <xf numFmtId="0" fontId="8" fillId="0" borderId="0" xfId="1" applyFont="1"/>
    <xf numFmtId="0" fontId="9" fillId="0" borderId="0" xfId="2" applyFont="1"/>
    <xf numFmtId="164" fontId="9" fillId="0" borderId="0" xfId="2" applyNumberFormat="1" applyFont="1" applyAlignment="1">
      <alignment horizontal="center"/>
    </xf>
    <xf numFmtId="164" fontId="9" fillId="0" borderId="0" xfId="2" applyNumberFormat="1" applyFont="1"/>
    <xf numFmtId="164" fontId="5" fillId="0" borderId="0" xfId="0" applyNumberFormat="1" applyFont="1"/>
    <xf numFmtId="164" fontId="9" fillId="0" borderId="0" xfId="1" applyNumberFormat="1" applyFont="1" applyAlignment="1">
      <alignment horizontal="center" wrapText="1"/>
    </xf>
    <xf numFmtId="2" fontId="4" fillId="0" borderId="0" xfId="1" applyNumberFormat="1" applyFont="1"/>
    <xf numFmtId="0" fontId="4" fillId="2" borderId="1" xfId="1" applyFont="1" applyFill="1" applyBorder="1" applyAlignment="1">
      <alignment horizontal="center"/>
    </xf>
    <xf numFmtId="165" fontId="9" fillId="0" borderId="0" xfId="1" applyNumberFormat="1" applyFont="1" applyAlignment="1">
      <alignment horizontal="center" wrapText="1"/>
    </xf>
    <xf numFmtId="4" fontId="9" fillId="0" borderId="1" xfId="1" applyNumberFormat="1" applyFont="1" applyBorder="1" applyAlignment="1">
      <alignment horizontal="center"/>
    </xf>
    <xf numFmtId="2" fontId="9" fillId="0" borderId="0" xfId="2" applyNumberFormat="1" applyFont="1"/>
    <xf numFmtId="14" fontId="4" fillId="0" borderId="0" xfId="1" applyNumberFormat="1" applyFont="1"/>
    <xf numFmtId="0" fontId="4" fillId="3" borderId="1" xfId="1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 wrapText="1"/>
    </xf>
    <xf numFmtId="4" fontId="4" fillId="0" borderId="0" xfId="1" applyNumberFormat="1" applyFont="1"/>
    <xf numFmtId="0" fontId="9" fillId="0" borderId="0" xfId="2" applyFont="1" applyAlignment="1">
      <alignment horizontal="center"/>
    </xf>
    <xf numFmtId="4" fontId="4" fillId="0" borderId="1" xfId="1" applyNumberFormat="1" applyFont="1" applyBorder="1"/>
    <xf numFmtId="14" fontId="5" fillId="0" borderId="0" xfId="0" applyNumberFormat="1" applyFont="1"/>
    <xf numFmtId="164" fontId="9" fillId="0" borderId="0" xfId="2" applyNumberFormat="1" applyFont="1" applyAlignment="1">
      <alignment horizontal="center" wrapText="1"/>
    </xf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9" fillId="2" borderId="1" xfId="1" applyFont="1" applyFill="1" applyBorder="1" applyAlignment="1">
      <alignment horizontal="center" wrapText="1"/>
    </xf>
    <xf numFmtId="0" fontId="9" fillId="0" borderId="1" xfId="1" applyFont="1" applyBorder="1"/>
    <xf numFmtId="4" fontId="5" fillId="0" borderId="1" xfId="0" applyNumberFormat="1" applyFont="1" applyBorder="1"/>
    <xf numFmtId="4" fontId="4" fillId="3" borderId="1" xfId="1" applyNumberFormat="1" applyFont="1" applyFill="1" applyBorder="1" applyAlignment="1">
      <alignment horizontal="center"/>
    </xf>
    <xf numFmtId="4" fontId="6" fillId="7" borderId="1" xfId="1" applyNumberFormat="1" applyFont="1" applyFill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10" fontId="4" fillId="0" borderId="0" xfId="1" applyNumberFormat="1" applyFont="1"/>
    <xf numFmtId="4" fontId="10" fillId="0" borderId="1" xfId="1" applyNumberFormat="1" applyFont="1" applyBorder="1" applyAlignment="1">
      <alignment horizontal="center"/>
    </xf>
    <xf numFmtId="10" fontId="5" fillId="0" borderId="0" xfId="0" applyNumberFormat="1" applyFont="1"/>
    <xf numFmtId="10" fontId="6" fillId="0" borderId="0" xfId="1" applyNumberFormat="1" applyFont="1"/>
    <xf numFmtId="0" fontId="11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0" fontId="4" fillId="8" borderId="1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left"/>
    </xf>
    <xf numFmtId="10" fontId="4" fillId="0" borderId="1" xfId="1" applyNumberFormat="1" applyFont="1" applyBorder="1"/>
    <xf numFmtId="10" fontId="5" fillId="0" borderId="1" xfId="0" applyNumberFormat="1" applyFont="1" applyBorder="1"/>
    <xf numFmtId="166" fontId="4" fillId="0" borderId="0" xfId="3" applyFont="1" applyBorder="1" applyAlignment="1">
      <alignment horizontal="right"/>
    </xf>
    <xf numFmtId="10" fontId="6" fillId="7" borderId="1" xfId="1" applyNumberFormat="1" applyFont="1" applyFill="1" applyBorder="1"/>
    <xf numFmtId="0" fontId="4" fillId="9" borderId="1" xfId="1" applyFont="1" applyFill="1" applyBorder="1" applyAlignment="1">
      <alignment horizontal="center"/>
    </xf>
    <xf numFmtId="0" fontId="4" fillId="10" borderId="1" xfId="1" applyFont="1" applyFill="1" applyBorder="1" applyAlignment="1">
      <alignment horizontal="center"/>
    </xf>
    <xf numFmtId="0" fontId="5" fillId="0" borderId="1" xfId="0" applyFont="1" applyBorder="1"/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/>
    </xf>
  </cellXfs>
  <cellStyles count="4">
    <cellStyle name="Millares 2" xfId="3" xr:uid="{844FF2D6-9254-4776-8A1E-BED439CA0380}"/>
    <cellStyle name="Normal" xfId="0" builtinId="0"/>
    <cellStyle name="Normal 2" xfId="1" xr:uid="{1FB48E59-78B8-450C-84FE-1AAA956575D9}"/>
    <cellStyle name="Normal 2 2" xfId="2" xr:uid="{17F6B2A3-8957-4321-B552-96CBFEBC01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867529" cy="496137"/>
    <xdr:pic>
      <xdr:nvPicPr>
        <xdr:cNvPr id="2" name="Picture 1">
          <a:extLst>
            <a:ext uri="{FF2B5EF4-FFF2-40B4-BE49-F238E27FC236}">
              <a16:creationId xmlns:a16="http://schemas.microsoft.com/office/drawing/2014/main" id="{BB2617BB-8312-403F-B7BC-5F19BCC59B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266"/>
        <a:stretch/>
      </xdr:blipFill>
      <xdr:spPr bwMode="auto">
        <a:xfrm>
          <a:off x="235324" y="0"/>
          <a:ext cx="15867529" cy="496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3761-7931-4631-8B36-40B849F0CE68}">
  <dimension ref="B5:O90"/>
  <sheetViews>
    <sheetView tabSelected="1" view="pageBreakPreview" topLeftCell="A22" zoomScale="85" zoomScaleNormal="100" zoomScaleSheetLayoutView="85" workbookViewId="0">
      <selection activeCell="E21" sqref="E21"/>
    </sheetView>
  </sheetViews>
  <sheetFormatPr defaultColWidth="11.453125" defaultRowHeight="15.5" x14ac:dyDescent="0.35"/>
  <cols>
    <col min="1" max="1" width="3.453125" style="3" customWidth="1"/>
    <col min="2" max="2" width="43.26953125" style="3" customWidth="1"/>
    <col min="3" max="3" width="11" style="3" customWidth="1"/>
    <col min="4" max="4" width="13.7265625" style="3" customWidth="1"/>
    <col min="5" max="5" width="13.453125" style="3" customWidth="1"/>
    <col min="6" max="6" width="15.90625" style="3" customWidth="1"/>
    <col min="7" max="8" width="13.453125" style="3" customWidth="1"/>
    <col min="9" max="9" width="21.90625" style="3" customWidth="1"/>
    <col min="10" max="15" width="13.453125" style="3" customWidth="1"/>
    <col min="16" max="16384" width="11.453125" style="3"/>
  </cols>
  <sheetData>
    <row r="5" spans="2:1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7" spans="2:15" x14ac:dyDescent="0.35">
      <c r="G7" s="4"/>
      <c r="H7" s="4"/>
      <c r="I7" s="4"/>
    </row>
    <row r="8" spans="2:15" ht="15.5" customHeight="1" x14ac:dyDescent="0.35">
      <c r="B8" s="61" t="s">
        <v>1</v>
      </c>
      <c r="C8" s="65" t="s">
        <v>2</v>
      </c>
      <c r="D8" s="65" t="s">
        <v>3</v>
      </c>
      <c r="E8" s="62" t="s">
        <v>4</v>
      </c>
      <c r="F8" s="62"/>
      <c r="G8" s="62"/>
      <c r="H8" s="62"/>
      <c r="I8" s="62"/>
      <c r="J8" s="59" t="s">
        <v>5</v>
      </c>
      <c r="K8" s="59"/>
      <c r="L8" s="59"/>
      <c r="M8" s="59"/>
      <c r="N8" s="59"/>
      <c r="O8" s="60"/>
    </row>
    <row r="9" spans="2:15" ht="31" x14ac:dyDescent="0.35">
      <c r="B9" s="61"/>
      <c r="C9" s="65"/>
      <c r="D9" s="65"/>
      <c r="E9" s="5" t="s">
        <v>6</v>
      </c>
      <c r="F9" s="5" t="s">
        <v>7</v>
      </c>
      <c r="G9" s="5" t="s">
        <v>8</v>
      </c>
      <c r="H9" s="5" t="s">
        <v>9</v>
      </c>
      <c r="I9" s="6" t="s">
        <v>10</v>
      </c>
      <c r="J9" s="7" t="s">
        <v>6</v>
      </c>
      <c r="K9" s="7" t="s">
        <v>7</v>
      </c>
      <c r="L9" s="7" t="s">
        <v>8</v>
      </c>
      <c r="M9" s="7" t="s">
        <v>9</v>
      </c>
      <c r="N9" s="7" t="s">
        <v>10</v>
      </c>
      <c r="O9" s="8" t="s">
        <v>11</v>
      </c>
    </row>
    <row r="10" spans="2:15" x14ac:dyDescent="0.35">
      <c r="B10" s="9" t="s">
        <v>12</v>
      </c>
      <c r="C10" s="10">
        <v>29</v>
      </c>
      <c r="D10" s="10" t="s">
        <v>13</v>
      </c>
      <c r="E10" s="11">
        <v>1326.9</v>
      </c>
      <c r="F10" s="12">
        <v>1039.6099999999999</v>
      </c>
      <c r="G10" s="12">
        <v>1172.1600000000001</v>
      </c>
      <c r="H10" s="12">
        <v>269.75</v>
      </c>
      <c r="I10" s="12">
        <f>E10+F10+G10+H10</f>
        <v>3808.42</v>
      </c>
      <c r="J10" s="12">
        <v>818.81999999999994</v>
      </c>
      <c r="K10" s="12">
        <f>F10</f>
        <v>1039.6099999999999</v>
      </c>
      <c r="L10" s="12">
        <f>G10</f>
        <v>1172.1600000000001</v>
      </c>
      <c r="M10" s="12">
        <f>H10</f>
        <v>269.75</v>
      </c>
      <c r="N10" s="12">
        <f t="shared" ref="N10:N25" si="0">M10+L10+K10+J10</f>
        <v>3300.34</v>
      </c>
      <c r="O10" s="12">
        <f t="shared" ref="O10:O25" si="1">I10*12+N10*2</f>
        <v>52301.72</v>
      </c>
    </row>
    <row r="11" spans="2:15" x14ac:dyDescent="0.35">
      <c r="B11" s="9" t="s">
        <v>14</v>
      </c>
      <c r="C11" s="10">
        <v>27</v>
      </c>
      <c r="D11" s="10" t="s">
        <v>13</v>
      </c>
      <c r="E11" s="11">
        <v>1326.9</v>
      </c>
      <c r="F11" s="12">
        <v>952.17</v>
      </c>
      <c r="G11" s="12">
        <v>546.88</v>
      </c>
      <c r="H11" s="12">
        <v>214.7</v>
      </c>
      <c r="I11" s="12">
        <f t="shared" ref="I11:I25" si="2">E11+F11+G11+H11</f>
        <v>3040.65</v>
      </c>
      <c r="J11" s="12">
        <v>818.81999999999994</v>
      </c>
      <c r="K11" s="12">
        <f t="shared" ref="K11:M25" si="3">F11</f>
        <v>952.17</v>
      </c>
      <c r="L11" s="12">
        <f t="shared" si="3"/>
        <v>546.88</v>
      </c>
      <c r="M11" s="12">
        <f t="shared" si="3"/>
        <v>214.7</v>
      </c>
      <c r="N11" s="12">
        <f t="shared" si="0"/>
        <v>2532.5699999999997</v>
      </c>
      <c r="O11" s="12">
        <f t="shared" si="1"/>
        <v>41552.94</v>
      </c>
    </row>
    <row r="12" spans="2:15" x14ac:dyDescent="0.35">
      <c r="B12" s="9" t="s">
        <v>15</v>
      </c>
      <c r="C12" s="10">
        <v>27</v>
      </c>
      <c r="D12" s="10" t="s">
        <v>13</v>
      </c>
      <c r="E12" s="11">
        <v>1326.9</v>
      </c>
      <c r="F12" s="12">
        <v>952.17</v>
      </c>
      <c r="G12" s="12">
        <v>546.88</v>
      </c>
      <c r="H12" s="12">
        <v>214.7</v>
      </c>
      <c r="I12" s="12">
        <f t="shared" si="2"/>
        <v>3040.65</v>
      </c>
      <c r="J12" s="12">
        <v>818.81999999999994</v>
      </c>
      <c r="K12" s="12">
        <f t="shared" si="3"/>
        <v>952.17</v>
      </c>
      <c r="L12" s="12">
        <f t="shared" si="3"/>
        <v>546.88</v>
      </c>
      <c r="M12" s="12">
        <f t="shared" si="3"/>
        <v>214.7</v>
      </c>
      <c r="N12" s="12">
        <f t="shared" si="0"/>
        <v>2532.5699999999997</v>
      </c>
      <c r="O12" s="12">
        <f t="shared" si="1"/>
        <v>41552.94</v>
      </c>
    </row>
    <row r="13" spans="2:15" x14ac:dyDescent="0.35">
      <c r="B13" s="9" t="s">
        <v>16</v>
      </c>
      <c r="C13" s="10">
        <v>26</v>
      </c>
      <c r="D13" s="10" t="s">
        <v>13</v>
      </c>
      <c r="E13" s="11">
        <v>1326.9</v>
      </c>
      <c r="F13" s="12">
        <v>835.38</v>
      </c>
      <c r="G13" s="12">
        <v>337.67</v>
      </c>
      <c r="H13" s="12">
        <v>190.36</v>
      </c>
      <c r="I13" s="12">
        <f t="shared" si="2"/>
        <v>2690.3100000000004</v>
      </c>
      <c r="J13" s="12">
        <v>818.81999999999994</v>
      </c>
      <c r="K13" s="12">
        <f t="shared" si="3"/>
        <v>835.38</v>
      </c>
      <c r="L13" s="12">
        <f t="shared" si="3"/>
        <v>337.67</v>
      </c>
      <c r="M13" s="12">
        <f t="shared" si="3"/>
        <v>190.36</v>
      </c>
      <c r="N13" s="12">
        <f t="shared" si="0"/>
        <v>2182.2299999999996</v>
      </c>
      <c r="O13" s="12">
        <f t="shared" si="1"/>
        <v>36648.180000000008</v>
      </c>
    </row>
    <row r="14" spans="2:15" x14ac:dyDescent="0.35">
      <c r="B14" s="9" t="s">
        <v>17</v>
      </c>
      <c r="C14" s="10">
        <v>29</v>
      </c>
      <c r="D14" s="10" t="s">
        <v>13</v>
      </c>
      <c r="E14" s="11">
        <v>1326.9</v>
      </c>
      <c r="F14" s="12">
        <v>1039.6099999999999</v>
      </c>
      <c r="G14" s="12">
        <v>1172.1600000000001</v>
      </c>
      <c r="H14" s="12">
        <v>269.75</v>
      </c>
      <c r="I14" s="12">
        <f t="shared" si="2"/>
        <v>3808.42</v>
      </c>
      <c r="J14" s="12">
        <v>818.81999999999994</v>
      </c>
      <c r="K14" s="12">
        <f t="shared" si="3"/>
        <v>1039.6099999999999</v>
      </c>
      <c r="L14" s="12">
        <f t="shared" si="3"/>
        <v>1172.1600000000001</v>
      </c>
      <c r="M14" s="12">
        <f t="shared" si="3"/>
        <v>269.75</v>
      </c>
      <c r="N14" s="12">
        <f t="shared" si="0"/>
        <v>3300.34</v>
      </c>
      <c r="O14" s="12">
        <f t="shared" si="1"/>
        <v>52301.72</v>
      </c>
    </row>
    <row r="15" spans="2:15" ht="15" customHeight="1" x14ac:dyDescent="0.35">
      <c r="B15" s="9" t="s">
        <v>18</v>
      </c>
      <c r="C15" s="10">
        <v>27</v>
      </c>
      <c r="D15" s="10" t="s">
        <v>13</v>
      </c>
      <c r="E15" s="11">
        <v>1326.9</v>
      </c>
      <c r="F15" s="12">
        <v>952.17</v>
      </c>
      <c r="G15" s="12">
        <v>546.88</v>
      </c>
      <c r="H15" s="12">
        <v>214.7</v>
      </c>
      <c r="I15" s="12">
        <f t="shared" si="2"/>
        <v>3040.65</v>
      </c>
      <c r="J15" s="12">
        <v>818.81999999999994</v>
      </c>
      <c r="K15" s="12">
        <f t="shared" si="3"/>
        <v>952.17</v>
      </c>
      <c r="L15" s="12">
        <f t="shared" si="3"/>
        <v>546.88</v>
      </c>
      <c r="M15" s="12">
        <f t="shared" si="3"/>
        <v>214.7</v>
      </c>
      <c r="N15" s="12">
        <f t="shared" si="0"/>
        <v>2532.5699999999997</v>
      </c>
      <c r="O15" s="12">
        <f t="shared" si="1"/>
        <v>41552.94</v>
      </c>
    </row>
    <row r="16" spans="2:15" x14ac:dyDescent="0.35">
      <c r="B16" s="9" t="s">
        <v>19</v>
      </c>
      <c r="C16" s="10">
        <v>27</v>
      </c>
      <c r="D16" s="10" t="s">
        <v>13</v>
      </c>
      <c r="E16" s="11">
        <v>1326.9</v>
      </c>
      <c r="F16" s="12">
        <v>952.17</v>
      </c>
      <c r="G16" s="12">
        <v>546.88</v>
      </c>
      <c r="H16" s="12">
        <v>214.7</v>
      </c>
      <c r="I16" s="12">
        <f t="shared" si="2"/>
        <v>3040.65</v>
      </c>
      <c r="J16" s="12">
        <v>818.81999999999994</v>
      </c>
      <c r="K16" s="12">
        <f t="shared" si="3"/>
        <v>952.17</v>
      </c>
      <c r="L16" s="12">
        <f t="shared" si="3"/>
        <v>546.88</v>
      </c>
      <c r="M16" s="12">
        <f t="shared" si="3"/>
        <v>214.7</v>
      </c>
      <c r="N16" s="12">
        <f t="shared" si="0"/>
        <v>2532.5699999999997</v>
      </c>
      <c r="O16" s="12">
        <f t="shared" si="1"/>
        <v>41552.94</v>
      </c>
    </row>
    <row r="17" spans="2:15" x14ac:dyDescent="0.35">
      <c r="B17" s="9" t="s">
        <v>20</v>
      </c>
      <c r="C17" s="10">
        <v>26</v>
      </c>
      <c r="D17" s="10" t="s">
        <v>13</v>
      </c>
      <c r="E17" s="11">
        <v>1326.9</v>
      </c>
      <c r="F17" s="12">
        <v>835.38</v>
      </c>
      <c r="G17" s="12">
        <v>337.67</v>
      </c>
      <c r="H17" s="12">
        <v>190.36</v>
      </c>
      <c r="I17" s="12">
        <f t="shared" si="2"/>
        <v>2690.3100000000004</v>
      </c>
      <c r="J17" s="12">
        <v>818.81999999999994</v>
      </c>
      <c r="K17" s="12">
        <f t="shared" si="3"/>
        <v>835.38</v>
      </c>
      <c r="L17" s="12">
        <f t="shared" si="3"/>
        <v>337.67</v>
      </c>
      <c r="M17" s="12">
        <f t="shared" si="3"/>
        <v>190.36</v>
      </c>
      <c r="N17" s="12">
        <f t="shared" si="0"/>
        <v>2182.2299999999996</v>
      </c>
      <c r="O17" s="12">
        <f t="shared" si="1"/>
        <v>36648.180000000008</v>
      </c>
    </row>
    <row r="18" spans="2:15" x14ac:dyDescent="0.35">
      <c r="B18" s="9" t="s">
        <v>21</v>
      </c>
      <c r="C18" s="10">
        <v>29</v>
      </c>
      <c r="D18" s="10" t="s">
        <v>22</v>
      </c>
      <c r="E18" s="11">
        <v>574.81308000000001</v>
      </c>
      <c r="F18" s="12">
        <v>958.14</v>
      </c>
      <c r="G18" s="12">
        <v>0</v>
      </c>
      <c r="H18" s="12">
        <v>123.64</v>
      </c>
      <c r="I18" s="12">
        <f t="shared" si="2"/>
        <v>1656.5930800000001</v>
      </c>
      <c r="J18" s="12">
        <f>J10*0.4332</f>
        <v>354.71282399999996</v>
      </c>
      <c r="K18" s="12">
        <f t="shared" si="3"/>
        <v>958.14</v>
      </c>
      <c r="L18" s="12">
        <f t="shared" si="3"/>
        <v>0</v>
      </c>
      <c r="M18" s="12">
        <f t="shared" si="3"/>
        <v>123.64</v>
      </c>
      <c r="N18" s="12">
        <f t="shared" si="0"/>
        <v>1436.4928239999999</v>
      </c>
      <c r="O18" s="12">
        <f t="shared" si="1"/>
        <v>22752.102608000001</v>
      </c>
    </row>
    <row r="19" spans="2:15" x14ac:dyDescent="0.35">
      <c r="B19" s="9" t="s">
        <v>23</v>
      </c>
      <c r="C19" s="10">
        <v>27</v>
      </c>
      <c r="D19" s="10" t="s">
        <v>22</v>
      </c>
      <c r="E19" s="11">
        <v>574.81308000000001</v>
      </c>
      <c r="F19" s="12">
        <v>649.3884599999999</v>
      </c>
      <c r="G19" s="12">
        <v>0</v>
      </c>
      <c r="H19" s="12">
        <v>99.27</v>
      </c>
      <c r="I19" s="12">
        <f t="shared" si="2"/>
        <v>1323.47154</v>
      </c>
      <c r="J19" s="12">
        <f t="shared" ref="J19:J25" si="4">J11*0.4332</f>
        <v>354.71282399999996</v>
      </c>
      <c r="K19" s="12">
        <f t="shared" si="3"/>
        <v>649.3884599999999</v>
      </c>
      <c r="L19" s="12">
        <f t="shared" si="3"/>
        <v>0</v>
      </c>
      <c r="M19" s="12">
        <f t="shared" si="3"/>
        <v>99.27</v>
      </c>
      <c r="N19" s="12">
        <f t="shared" si="0"/>
        <v>1103.3712839999998</v>
      </c>
      <c r="O19" s="12">
        <f t="shared" si="1"/>
        <v>18088.401048</v>
      </c>
    </row>
    <row r="20" spans="2:15" x14ac:dyDescent="0.35">
      <c r="B20" s="9" t="s">
        <v>24</v>
      </c>
      <c r="C20" s="10">
        <v>27</v>
      </c>
      <c r="D20" s="10" t="s">
        <v>22</v>
      </c>
      <c r="E20" s="11">
        <v>574.81308000000001</v>
      </c>
      <c r="F20" s="12">
        <v>649.39</v>
      </c>
      <c r="G20" s="12">
        <v>0</v>
      </c>
      <c r="H20" s="12">
        <v>99.27</v>
      </c>
      <c r="I20" s="12">
        <f t="shared" si="2"/>
        <v>1323.47308</v>
      </c>
      <c r="J20" s="12">
        <f t="shared" si="4"/>
        <v>354.71282399999996</v>
      </c>
      <c r="K20" s="12">
        <f t="shared" si="3"/>
        <v>649.39</v>
      </c>
      <c r="L20" s="12">
        <f t="shared" si="3"/>
        <v>0</v>
      </c>
      <c r="M20" s="12">
        <f t="shared" si="3"/>
        <v>99.27</v>
      </c>
      <c r="N20" s="12">
        <f t="shared" si="0"/>
        <v>1103.372824</v>
      </c>
      <c r="O20" s="12">
        <f t="shared" si="1"/>
        <v>18088.422608000001</v>
      </c>
    </row>
    <row r="21" spans="2:15" x14ac:dyDescent="0.35">
      <c r="B21" s="9" t="s">
        <v>25</v>
      </c>
      <c r="C21" s="10">
        <v>26</v>
      </c>
      <c r="D21" s="10" t="s">
        <v>22</v>
      </c>
      <c r="E21" s="11">
        <v>574.81308000000001</v>
      </c>
      <c r="F21" s="12">
        <v>508.17</v>
      </c>
      <c r="G21" s="12">
        <v>0</v>
      </c>
      <c r="H21" s="12">
        <v>88.22</v>
      </c>
      <c r="I21" s="12">
        <f t="shared" si="2"/>
        <v>1171.20308</v>
      </c>
      <c r="J21" s="12">
        <f t="shared" si="4"/>
        <v>354.71282399999996</v>
      </c>
      <c r="K21" s="12">
        <f t="shared" si="3"/>
        <v>508.17</v>
      </c>
      <c r="L21" s="12">
        <f t="shared" si="3"/>
        <v>0</v>
      </c>
      <c r="M21" s="12">
        <f t="shared" si="3"/>
        <v>88.22</v>
      </c>
      <c r="N21" s="12">
        <f t="shared" si="0"/>
        <v>951.10282399999994</v>
      </c>
      <c r="O21" s="12">
        <f t="shared" si="1"/>
        <v>15956.642607999998</v>
      </c>
    </row>
    <row r="22" spans="2:15" x14ac:dyDescent="0.35">
      <c r="B22" s="9" t="s">
        <v>26</v>
      </c>
      <c r="C22" s="10">
        <v>29</v>
      </c>
      <c r="D22" s="10" t="s">
        <v>22</v>
      </c>
      <c r="E22" s="11">
        <v>574.81308000000001</v>
      </c>
      <c r="F22" s="12">
        <v>958.14</v>
      </c>
      <c r="G22" s="12">
        <v>0</v>
      </c>
      <c r="H22" s="12">
        <v>123.64</v>
      </c>
      <c r="I22" s="12">
        <f t="shared" si="2"/>
        <v>1656.5930800000001</v>
      </c>
      <c r="J22" s="12">
        <f t="shared" si="4"/>
        <v>354.71282399999996</v>
      </c>
      <c r="K22" s="12">
        <f t="shared" si="3"/>
        <v>958.14</v>
      </c>
      <c r="L22" s="12">
        <f t="shared" si="3"/>
        <v>0</v>
      </c>
      <c r="M22" s="12">
        <f t="shared" si="3"/>
        <v>123.64</v>
      </c>
      <c r="N22" s="12">
        <f t="shared" si="0"/>
        <v>1436.4928239999999</v>
      </c>
      <c r="O22" s="12">
        <f t="shared" si="1"/>
        <v>22752.102608000001</v>
      </c>
    </row>
    <row r="23" spans="2:15" x14ac:dyDescent="0.35">
      <c r="B23" s="9" t="s">
        <v>27</v>
      </c>
      <c r="C23" s="10">
        <v>27</v>
      </c>
      <c r="D23" s="10" t="s">
        <v>22</v>
      </c>
      <c r="E23" s="11">
        <v>574.81308000000001</v>
      </c>
      <c r="F23" s="12">
        <v>649.39</v>
      </c>
      <c r="G23" s="12">
        <v>0</v>
      </c>
      <c r="H23" s="12">
        <v>99.27</v>
      </c>
      <c r="I23" s="12">
        <f t="shared" si="2"/>
        <v>1323.47308</v>
      </c>
      <c r="J23" s="12">
        <f t="shared" si="4"/>
        <v>354.71282399999996</v>
      </c>
      <c r="K23" s="12">
        <f t="shared" si="3"/>
        <v>649.39</v>
      </c>
      <c r="L23" s="12">
        <f t="shared" si="3"/>
        <v>0</v>
      </c>
      <c r="M23" s="12">
        <f t="shared" si="3"/>
        <v>99.27</v>
      </c>
      <c r="N23" s="12">
        <f t="shared" si="0"/>
        <v>1103.372824</v>
      </c>
      <c r="O23" s="12">
        <f t="shared" si="1"/>
        <v>18088.422608000001</v>
      </c>
    </row>
    <row r="24" spans="2:15" x14ac:dyDescent="0.35">
      <c r="B24" s="9" t="s">
        <v>28</v>
      </c>
      <c r="C24" s="10">
        <v>27</v>
      </c>
      <c r="D24" s="10" t="s">
        <v>22</v>
      </c>
      <c r="E24" s="11">
        <v>574.81308000000001</v>
      </c>
      <c r="F24" s="12">
        <v>649.39</v>
      </c>
      <c r="G24" s="12">
        <v>0</v>
      </c>
      <c r="H24" s="12">
        <v>99.27</v>
      </c>
      <c r="I24" s="12">
        <f t="shared" si="2"/>
        <v>1323.47308</v>
      </c>
      <c r="J24" s="12">
        <f t="shared" si="4"/>
        <v>354.71282399999996</v>
      </c>
      <c r="K24" s="12">
        <f t="shared" si="3"/>
        <v>649.39</v>
      </c>
      <c r="L24" s="12">
        <f t="shared" si="3"/>
        <v>0</v>
      </c>
      <c r="M24" s="12">
        <f t="shared" si="3"/>
        <v>99.27</v>
      </c>
      <c r="N24" s="12">
        <f t="shared" si="0"/>
        <v>1103.372824</v>
      </c>
      <c r="O24" s="12">
        <f t="shared" si="1"/>
        <v>18088.422608000001</v>
      </c>
    </row>
    <row r="25" spans="2:15" x14ac:dyDescent="0.35">
      <c r="B25" s="9" t="s">
        <v>29</v>
      </c>
      <c r="C25" s="10">
        <v>26</v>
      </c>
      <c r="D25" s="10" t="s">
        <v>22</v>
      </c>
      <c r="E25" s="11">
        <v>574.81308000000001</v>
      </c>
      <c r="F25" s="12">
        <v>508.17</v>
      </c>
      <c r="G25" s="12">
        <v>0</v>
      </c>
      <c r="H25" s="12">
        <v>88.22</v>
      </c>
      <c r="I25" s="12">
        <f t="shared" si="2"/>
        <v>1171.20308</v>
      </c>
      <c r="J25" s="12">
        <f t="shared" si="4"/>
        <v>354.71282399999996</v>
      </c>
      <c r="K25" s="12">
        <f t="shared" si="3"/>
        <v>508.17</v>
      </c>
      <c r="L25" s="12">
        <f t="shared" si="3"/>
        <v>0</v>
      </c>
      <c r="M25" s="12">
        <f t="shared" si="3"/>
        <v>88.22</v>
      </c>
      <c r="N25" s="12">
        <f t="shared" si="0"/>
        <v>951.10282399999994</v>
      </c>
      <c r="O25" s="12">
        <f t="shared" si="1"/>
        <v>15956.642607999998</v>
      </c>
    </row>
    <row r="27" spans="2:15" x14ac:dyDescent="0.35">
      <c r="B27" s="2" t="s">
        <v>30</v>
      </c>
      <c r="C27" s="2"/>
      <c r="D27" s="2"/>
      <c r="E27" s="2"/>
      <c r="F27" s="2"/>
      <c r="G27" s="2"/>
      <c r="H27" s="2"/>
      <c r="I27" s="2"/>
      <c r="J27" s="2"/>
      <c r="K27" s="13">
        <v>533.54</v>
      </c>
    </row>
    <row r="28" spans="2:15" x14ac:dyDescent="0.35">
      <c r="B28" s="2"/>
      <c r="C28" s="2"/>
      <c r="D28" s="2"/>
      <c r="E28" s="2"/>
      <c r="F28" s="2"/>
      <c r="G28" s="2"/>
      <c r="H28" s="2"/>
      <c r="I28" s="2"/>
      <c r="J28" s="2"/>
    </row>
    <row r="29" spans="2:15" x14ac:dyDescent="0.35">
      <c r="B29" s="14" t="s">
        <v>31</v>
      </c>
      <c r="C29" s="2"/>
      <c r="D29" s="2"/>
      <c r="E29" s="2"/>
      <c r="F29" s="2"/>
      <c r="G29" s="2"/>
      <c r="H29" s="2"/>
      <c r="I29" s="2"/>
      <c r="J29" s="2"/>
      <c r="K29" s="15"/>
      <c r="L29" s="16"/>
      <c r="M29" s="16"/>
      <c r="N29" s="17"/>
      <c r="O29" s="18"/>
    </row>
    <row r="30" spans="2:15" x14ac:dyDescent="0.35">
      <c r="B30" s="2"/>
      <c r="C30" s="2"/>
      <c r="D30" s="2"/>
      <c r="E30" s="2"/>
      <c r="F30" s="2"/>
      <c r="G30" s="2"/>
      <c r="H30" s="19"/>
      <c r="I30" s="2"/>
      <c r="J30" s="20"/>
      <c r="K30" s="15"/>
      <c r="L30" s="16"/>
      <c r="M30" s="16"/>
      <c r="N30" s="17"/>
      <c r="O30" s="18"/>
    </row>
    <row r="31" spans="2:15" ht="15" customHeight="1" x14ac:dyDescent="0.35">
      <c r="B31" s="61" t="s">
        <v>32</v>
      </c>
      <c r="C31" s="62" t="s">
        <v>42</v>
      </c>
      <c r="D31" s="62"/>
      <c r="E31" s="63" t="s">
        <v>91</v>
      </c>
      <c r="F31" s="63"/>
      <c r="G31" s="64" t="s">
        <v>11</v>
      </c>
      <c r="H31" s="64"/>
      <c r="J31" s="15"/>
      <c r="K31" s="16"/>
      <c r="L31" s="16"/>
      <c r="M31" s="17"/>
      <c r="N31" s="18"/>
    </row>
    <row r="32" spans="2:15" x14ac:dyDescent="0.35">
      <c r="B32" s="61"/>
      <c r="C32" s="21" t="s">
        <v>33</v>
      </c>
      <c r="D32" s="21" t="s">
        <v>34</v>
      </c>
      <c r="E32" s="21" t="s">
        <v>33</v>
      </c>
      <c r="F32" s="21" t="s">
        <v>34</v>
      </c>
      <c r="G32" s="21" t="s">
        <v>33</v>
      </c>
      <c r="H32" s="21" t="s">
        <v>34</v>
      </c>
      <c r="I32" s="22"/>
      <c r="J32" s="15"/>
      <c r="K32" s="16"/>
      <c r="L32" s="16"/>
      <c r="M32" s="17"/>
      <c r="N32" s="18"/>
    </row>
    <row r="33" spans="2:15" x14ac:dyDescent="0.35">
      <c r="B33" s="10" t="s">
        <v>35</v>
      </c>
      <c r="C33" s="23">
        <v>51.07</v>
      </c>
      <c r="D33" s="23">
        <v>22.130000000000003</v>
      </c>
      <c r="E33" s="23">
        <v>31.53</v>
      </c>
      <c r="F33" s="11">
        <v>13.94</v>
      </c>
      <c r="G33" s="11">
        <f>C33*12+E33*2</f>
        <v>675.90000000000009</v>
      </c>
      <c r="H33" s="11">
        <f>D33*12+F33*2</f>
        <v>293.44000000000005</v>
      </c>
      <c r="I33" s="4"/>
      <c r="J33" s="24"/>
      <c r="K33" s="16"/>
      <c r="L33" s="16"/>
      <c r="M33" s="17"/>
      <c r="N33" s="18"/>
    </row>
    <row r="34" spans="2:15" x14ac:dyDescent="0.35">
      <c r="B34" s="10" t="s">
        <v>36</v>
      </c>
      <c r="C34" s="11">
        <v>41.65</v>
      </c>
      <c r="D34" s="11">
        <v>18.41</v>
      </c>
      <c r="E34" s="11">
        <v>30.37</v>
      </c>
      <c r="F34" s="11">
        <v>13.42</v>
      </c>
      <c r="G34" s="11">
        <f>C34*12+E34*2</f>
        <v>560.54</v>
      </c>
      <c r="H34" s="11">
        <f>D34*12+F34*2</f>
        <v>247.76000000000002</v>
      </c>
      <c r="I34" s="4"/>
      <c r="J34" s="15"/>
      <c r="K34" s="16"/>
      <c r="L34" s="16"/>
      <c r="M34" s="17"/>
      <c r="N34" s="18"/>
    </row>
    <row r="35" spans="2:15" x14ac:dyDescent="0.35">
      <c r="B35" s="2"/>
      <c r="C35" s="2"/>
      <c r="D35" s="2"/>
      <c r="E35" s="2"/>
      <c r="F35" s="2"/>
      <c r="G35" s="2"/>
      <c r="H35" s="2"/>
      <c r="I35" s="2"/>
      <c r="J35" s="2"/>
      <c r="K35" s="15"/>
      <c r="L35" s="16"/>
      <c r="M35" s="16"/>
      <c r="N35" s="17"/>
      <c r="O35" s="18"/>
    </row>
    <row r="36" spans="2:15" x14ac:dyDescent="0.35">
      <c r="B36" s="14" t="s">
        <v>37</v>
      </c>
      <c r="C36" s="2"/>
      <c r="D36" s="2"/>
      <c r="E36" s="2"/>
      <c r="F36" s="2"/>
      <c r="G36" s="2"/>
      <c r="H36" s="2"/>
      <c r="I36" s="2"/>
      <c r="J36" s="2"/>
      <c r="K36" s="15"/>
      <c r="L36" s="16"/>
      <c r="M36" s="16"/>
      <c r="N36" s="17"/>
      <c r="O36" s="18"/>
    </row>
    <row r="37" spans="2:15" x14ac:dyDescent="0.35">
      <c r="B37" s="2"/>
      <c r="C37" s="25"/>
      <c r="D37" s="2"/>
      <c r="E37" s="25"/>
      <c r="F37" s="2"/>
      <c r="G37" s="2"/>
      <c r="H37" s="2"/>
      <c r="I37" s="2"/>
      <c r="J37" s="2"/>
      <c r="K37" s="15"/>
      <c r="L37" s="16"/>
      <c r="M37" s="16"/>
      <c r="N37" s="17"/>
      <c r="O37" s="18"/>
    </row>
    <row r="38" spans="2:15" ht="31" x14ac:dyDescent="0.35">
      <c r="B38" s="21" t="s">
        <v>2</v>
      </c>
      <c r="C38" s="26" t="s">
        <v>42</v>
      </c>
      <c r="D38" s="27" t="s">
        <v>38</v>
      </c>
      <c r="E38" s="27" t="s">
        <v>39</v>
      </c>
      <c r="F38" s="28" t="s">
        <v>40</v>
      </c>
      <c r="G38" s="29"/>
      <c r="K38" s="30"/>
      <c r="L38" s="16"/>
      <c r="M38" s="16"/>
      <c r="N38" s="17"/>
      <c r="O38" s="18"/>
    </row>
    <row r="39" spans="2:15" x14ac:dyDescent="0.35">
      <c r="B39" s="10">
        <v>29</v>
      </c>
      <c r="C39" s="11">
        <v>177.81</v>
      </c>
      <c r="D39" s="31">
        <f>C39*14</f>
        <v>2489.34</v>
      </c>
      <c r="E39" s="31">
        <f>C39*12</f>
        <v>2133.7200000000003</v>
      </c>
      <c r="F39" s="31">
        <f>C39*12</f>
        <v>2133.7200000000003</v>
      </c>
      <c r="K39" s="15"/>
      <c r="L39" s="16"/>
      <c r="M39" s="16"/>
      <c r="N39" s="17"/>
      <c r="O39" s="18"/>
    </row>
    <row r="40" spans="2:15" x14ac:dyDescent="0.35">
      <c r="B40" s="10">
        <v>27</v>
      </c>
      <c r="C40" s="11">
        <v>144.04</v>
      </c>
      <c r="D40" s="31">
        <f>C40*14</f>
        <v>2016.56</v>
      </c>
      <c r="E40" s="31">
        <f>C40*12</f>
        <v>1728.48</v>
      </c>
      <c r="F40" s="31">
        <f>C40*12</f>
        <v>1728.48</v>
      </c>
      <c r="K40" s="15"/>
      <c r="L40" s="16"/>
      <c r="M40" s="16"/>
      <c r="N40" s="32"/>
    </row>
    <row r="41" spans="2:15" x14ac:dyDescent="0.35">
      <c r="B41" s="10">
        <v>26</v>
      </c>
      <c r="C41" s="11">
        <v>121.88000000000001</v>
      </c>
      <c r="D41" s="31">
        <f>C41*14</f>
        <v>1706.3200000000002</v>
      </c>
      <c r="E41" s="31">
        <f>C41*12</f>
        <v>1462.5600000000002</v>
      </c>
      <c r="F41" s="31">
        <f>C41*12</f>
        <v>1462.5600000000002</v>
      </c>
      <c r="K41" s="15"/>
      <c r="L41" s="16"/>
      <c r="M41" s="16"/>
      <c r="N41" s="33"/>
    </row>
    <row r="42" spans="2:15" x14ac:dyDescent="0.35">
      <c r="B42" s="34"/>
      <c r="C42" s="35"/>
      <c r="D42" s="29"/>
      <c r="E42" s="29"/>
      <c r="F42" s="29"/>
      <c r="I42" s="4"/>
      <c r="K42" s="15"/>
      <c r="L42" s="16"/>
      <c r="M42" s="16"/>
      <c r="N42" s="33"/>
    </row>
    <row r="43" spans="2:15" x14ac:dyDescent="0.35">
      <c r="B43" s="36" t="s">
        <v>41</v>
      </c>
      <c r="C43" s="26" t="s">
        <v>42</v>
      </c>
      <c r="D43" s="8" t="s">
        <v>11</v>
      </c>
      <c r="I43" s="4"/>
      <c r="K43" s="15"/>
      <c r="L43" s="16"/>
      <c r="M43" s="16"/>
      <c r="N43" s="18"/>
      <c r="O43" s="18"/>
    </row>
    <row r="44" spans="2:15" x14ac:dyDescent="0.35">
      <c r="B44" s="37" t="s">
        <v>43</v>
      </c>
      <c r="C44" s="38">
        <v>1704.66</v>
      </c>
      <c r="D44" s="31">
        <f t="shared" ref="D44:D51" si="5">C44*14</f>
        <v>23865.24</v>
      </c>
      <c r="E44" s="4"/>
      <c r="I44" s="4"/>
      <c r="K44" s="15"/>
      <c r="L44" s="16"/>
      <c r="M44" s="16"/>
      <c r="N44" s="18"/>
      <c r="O44" s="18"/>
    </row>
    <row r="45" spans="2:15" x14ac:dyDescent="0.35">
      <c r="B45" s="37" t="s">
        <v>44</v>
      </c>
      <c r="C45" s="38">
        <v>770.67</v>
      </c>
      <c r="D45" s="31">
        <f t="shared" si="5"/>
        <v>10789.38</v>
      </c>
      <c r="E45" s="4"/>
      <c r="I45" s="4"/>
      <c r="K45" s="15"/>
      <c r="L45" s="16"/>
      <c r="M45" s="16"/>
      <c r="N45" s="18"/>
      <c r="O45" s="18"/>
    </row>
    <row r="46" spans="2:15" x14ac:dyDescent="0.35">
      <c r="B46" s="37" t="s">
        <v>45</v>
      </c>
      <c r="C46" s="38">
        <v>770.67</v>
      </c>
      <c r="D46" s="31">
        <f t="shared" si="5"/>
        <v>10789.38</v>
      </c>
      <c r="E46" s="4"/>
      <c r="I46" s="4"/>
      <c r="K46" s="15"/>
      <c r="L46" s="16"/>
      <c r="M46" s="16"/>
      <c r="N46" s="18"/>
      <c r="O46" s="18"/>
    </row>
    <row r="47" spans="2:15" x14ac:dyDescent="0.35">
      <c r="B47" s="37" t="s">
        <v>46</v>
      </c>
      <c r="C47" s="38">
        <v>600.91</v>
      </c>
      <c r="D47" s="31">
        <f t="shared" si="5"/>
        <v>8412.74</v>
      </c>
      <c r="E47" s="4"/>
      <c r="I47" s="4"/>
      <c r="K47" s="15"/>
      <c r="L47" s="16"/>
      <c r="M47" s="16"/>
      <c r="N47" s="18"/>
      <c r="O47" s="18"/>
    </row>
    <row r="48" spans="2:15" x14ac:dyDescent="0.35">
      <c r="B48" s="37" t="s">
        <v>47</v>
      </c>
      <c r="C48" s="38">
        <v>324.27999999999997</v>
      </c>
      <c r="D48" s="31">
        <f t="shared" si="5"/>
        <v>4539.92</v>
      </c>
      <c r="E48" s="4"/>
      <c r="K48" s="30"/>
      <c r="L48" s="16"/>
      <c r="M48" s="16"/>
      <c r="N48" s="18"/>
      <c r="O48" s="18"/>
    </row>
    <row r="49" spans="2:15" x14ac:dyDescent="0.35">
      <c r="B49" s="37" t="s">
        <v>48</v>
      </c>
      <c r="C49" s="38">
        <v>324.27999999999997</v>
      </c>
      <c r="D49" s="31">
        <f t="shared" si="5"/>
        <v>4539.92</v>
      </c>
      <c r="E49" s="4"/>
      <c r="K49" s="30"/>
      <c r="L49" s="16"/>
      <c r="M49" s="16"/>
      <c r="N49" s="18"/>
      <c r="O49" s="18"/>
    </row>
    <row r="50" spans="2:15" x14ac:dyDescent="0.35">
      <c r="B50" s="37" t="s">
        <v>49</v>
      </c>
      <c r="C50" s="38">
        <v>434.83</v>
      </c>
      <c r="D50" s="31">
        <f t="shared" si="5"/>
        <v>6087.62</v>
      </c>
      <c r="E50" s="4"/>
      <c r="K50" s="15"/>
      <c r="L50" s="16"/>
      <c r="M50" s="16"/>
      <c r="N50" s="18"/>
      <c r="O50" s="18"/>
    </row>
    <row r="51" spans="2:15" x14ac:dyDescent="0.35">
      <c r="B51" s="37" t="s">
        <v>50</v>
      </c>
      <c r="C51" s="38">
        <v>233.76</v>
      </c>
      <c r="D51" s="31">
        <f t="shared" si="5"/>
        <v>3272.64</v>
      </c>
      <c r="E51" s="4"/>
      <c r="L51" s="16"/>
      <c r="M51" s="16"/>
      <c r="N51" s="18"/>
      <c r="O51" s="18"/>
    </row>
    <row r="52" spans="2:15" x14ac:dyDescent="0.35">
      <c r="B52" s="34"/>
      <c r="C52" s="35"/>
      <c r="D52" s="29"/>
      <c r="E52" s="4"/>
      <c r="F52" s="29"/>
      <c r="K52" s="2"/>
      <c r="L52" s="16"/>
      <c r="M52" s="16"/>
      <c r="N52" s="33"/>
    </row>
    <row r="53" spans="2:15" x14ac:dyDescent="0.35">
      <c r="B53" s="34"/>
      <c r="C53" s="35"/>
      <c r="D53" s="29"/>
      <c r="E53" s="4"/>
      <c r="F53" s="29"/>
      <c r="L53" s="16"/>
      <c r="M53" s="16"/>
      <c r="N53" s="33"/>
    </row>
    <row r="54" spans="2:15" ht="32.25" customHeight="1" x14ac:dyDescent="0.35">
      <c r="B54" s="36" t="s">
        <v>51</v>
      </c>
      <c r="C54" s="39" t="s">
        <v>42</v>
      </c>
      <c r="D54" s="40" t="s">
        <v>11</v>
      </c>
      <c r="E54" s="4"/>
      <c r="K54" s="41"/>
      <c r="L54" s="16"/>
      <c r="M54" s="16"/>
      <c r="N54" s="18"/>
      <c r="O54" s="18"/>
    </row>
    <row r="55" spans="2:15" x14ac:dyDescent="0.35">
      <c r="B55" s="37" t="s">
        <v>52</v>
      </c>
      <c r="C55" s="23">
        <v>770.67</v>
      </c>
      <c r="D55" s="38">
        <f>C55*14</f>
        <v>10789.38</v>
      </c>
      <c r="E55" s="4"/>
      <c r="K55" s="42"/>
      <c r="L55" s="16"/>
      <c r="M55" s="16"/>
      <c r="N55" s="18"/>
      <c r="O55" s="18"/>
    </row>
    <row r="56" spans="2:15" x14ac:dyDescent="0.35">
      <c r="B56" s="9" t="s">
        <v>53</v>
      </c>
      <c r="C56" s="23">
        <v>600.91</v>
      </c>
      <c r="D56" s="38">
        <f>C56*14</f>
        <v>8412.74</v>
      </c>
      <c r="E56" s="4"/>
      <c r="K56" s="42"/>
      <c r="L56" s="16"/>
      <c r="M56" s="16"/>
      <c r="N56" s="18"/>
      <c r="O56" s="18"/>
    </row>
    <row r="57" spans="2:15" x14ac:dyDescent="0.35">
      <c r="B57" s="9" t="s">
        <v>54</v>
      </c>
      <c r="C57" s="43" t="s">
        <v>55</v>
      </c>
      <c r="D57" s="43" t="s">
        <v>55</v>
      </c>
      <c r="E57" s="4"/>
      <c r="K57" s="42"/>
      <c r="M57" s="16"/>
      <c r="N57" s="18"/>
      <c r="O57" s="18"/>
    </row>
    <row r="58" spans="2:15" x14ac:dyDescent="0.35">
      <c r="B58" s="9" t="s">
        <v>56</v>
      </c>
      <c r="C58" s="23">
        <v>600.91</v>
      </c>
      <c r="D58" s="38">
        <f t="shared" ref="D58:D77" si="6">C58*14</f>
        <v>8412.74</v>
      </c>
      <c r="E58" s="4"/>
      <c r="K58" s="42"/>
      <c r="M58" s="16"/>
      <c r="N58" s="18"/>
      <c r="O58" s="18"/>
    </row>
    <row r="59" spans="2:15" x14ac:dyDescent="0.35">
      <c r="B59" s="9" t="s">
        <v>57</v>
      </c>
      <c r="C59" s="23">
        <v>233.76</v>
      </c>
      <c r="D59" s="38">
        <f t="shared" si="6"/>
        <v>3272.64</v>
      </c>
      <c r="E59" s="4"/>
      <c r="K59" s="44"/>
      <c r="M59" s="16"/>
      <c r="N59" s="18"/>
      <c r="O59" s="18"/>
    </row>
    <row r="60" spans="2:15" x14ac:dyDescent="0.35">
      <c r="B60" s="37" t="s">
        <v>58</v>
      </c>
      <c r="C60" s="23">
        <v>600.91</v>
      </c>
      <c r="D60" s="38">
        <f t="shared" si="6"/>
        <v>8412.74</v>
      </c>
      <c r="E60" s="4"/>
      <c r="K60" s="45"/>
      <c r="M60" s="16"/>
      <c r="N60" s="18"/>
      <c r="O60" s="18"/>
    </row>
    <row r="61" spans="2:15" x14ac:dyDescent="0.35">
      <c r="B61" s="9" t="s">
        <v>59</v>
      </c>
      <c r="C61" s="23">
        <v>233.76</v>
      </c>
      <c r="D61" s="38">
        <f t="shared" si="6"/>
        <v>3272.64</v>
      </c>
      <c r="E61" s="4"/>
    </row>
    <row r="62" spans="2:15" x14ac:dyDescent="0.35">
      <c r="B62" s="9" t="s">
        <v>60</v>
      </c>
      <c r="C62" s="23">
        <v>324.27999999999997</v>
      </c>
      <c r="D62" s="38">
        <f t="shared" si="6"/>
        <v>4539.92</v>
      </c>
      <c r="E62" s="4"/>
    </row>
    <row r="63" spans="2:15" x14ac:dyDescent="0.35">
      <c r="B63" s="9" t="s">
        <v>61</v>
      </c>
      <c r="C63" s="23">
        <v>162.13999999999999</v>
      </c>
      <c r="D63" s="38">
        <f t="shared" si="6"/>
        <v>2269.96</v>
      </c>
      <c r="E63" s="4"/>
    </row>
    <row r="64" spans="2:15" x14ac:dyDescent="0.35">
      <c r="B64" s="9" t="s">
        <v>62</v>
      </c>
      <c r="C64" s="23">
        <v>233.76</v>
      </c>
      <c r="D64" s="38">
        <f t="shared" si="6"/>
        <v>3272.64</v>
      </c>
      <c r="E64" s="4"/>
    </row>
    <row r="65" spans="2:11" x14ac:dyDescent="0.35">
      <c r="B65" s="9" t="s">
        <v>63</v>
      </c>
      <c r="C65" s="23">
        <v>600.91</v>
      </c>
      <c r="D65" s="38">
        <f t="shared" si="6"/>
        <v>8412.74</v>
      </c>
      <c r="E65" s="4"/>
    </row>
    <row r="66" spans="2:11" x14ac:dyDescent="0.35">
      <c r="B66" s="9" t="s">
        <v>64</v>
      </c>
      <c r="C66" s="23">
        <v>324.27999999999997</v>
      </c>
      <c r="D66" s="38">
        <f t="shared" si="6"/>
        <v>4539.92</v>
      </c>
      <c r="E66" s="4"/>
      <c r="I66" s="46"/>
      <c r="J66" s="47"/>
    </row>
    <row r="67" spans="2:11" x14ac:dyDescent="0.35">
      <c r="B67" s="9" t="s">
        <v>65</v>
      </c>
      <c r="C67" s="23">
        <v>770.67</v>
      </c>
      <c r="D67" s="38">
        <f t="shared" si="6"/>
        <v>10789.38</v>
      </c>
      <c r="E67" s="4"/>
    </row>
    <row r="68" spans="2:11" x14ac:dyDescent="0.35">
      <c r="B68" s="9" t="s">
        <v>66</v>
      </c>
      <c r="C68" s="23">
        <v>600.91</v>
      </c>
      <c r="D68" s="38">
        <f t="shared" si="6"/>
        <v>8412.74</v>
      </c>
      <c r="E68" s="4"/>
      <c r="I68" s="48"/>
      <c r="J68" s="49"/>
    </row>
    <row r="69" spans="2:11" x14ac:dyDescent="0.35">
      <c r="B69" s="9" t="s">
        <v>67</v>
      </c>
      <c r="C69" s="23">
        <v>600.91</v>
      </c>
      <c r="D69" s="38">
        <f t="shared" si="6"/>
        <v>8412.74</v>
      </c>
      <c r="E69" s="4"/>
    </row>
    <row r="70" spans="2:11" x14ac:dyDescent="0.35">
      <c r="B70" s="9" t="s">
        <v>68</v>
      </c>
      <c r="C70" s="23">
        <v>434.83</v>
      </c>
      <c r="D70" s="38">
        <f t="shared" si="6"/>
        <v>6087.62</v>
      </c>
      <c r="E70" s="4"/>
    </row>
    <row r="71" spans="2:11" x14ac:dyDescent="0.35">
      <c r="B71" s="9" t="s">
        <v>70</v>
      </c>
      <c r="C71" s="23">
        <v>434.83</v>
      </c>
      <c r="D71" s="38">
        <f t="shared" si="6"/>
        <v>6087.62</v>
      </c>
      <c r="E71" s="4"/>
    </row>
    <row r="72" spans="2:11" x14ac:dyDescent="0.35">
      <c r="B72" s="9" t="s">
        <v>71</v>
      </c>
      <c r="C72" s="23">
        <v>434.83</v>
      </c>
      <c r="D72" s="38">
        <f t="shared" si="6"/>
        <v>6087.62</v>
      </c>
      <c r="E72" s="4"/>
    </row>
    <row r="73" spans="2:11" x14ac:dyDescent="0.35">
      <c r="B73" s="9" t="s">
        <v>75</v>
      </c>
      <c r="C73" s="23">
        <v>434.83</v>
      </c>
      <c r="D73" s="38">
        <f t="shared" si="6"/>
        <v>6087.62</v>
      </c>
      <c r="E73" s="4"/>
      <c r="I73" s="14" t="s">
        <v>69</v>
      </c>
      <c r="J73" s="2"/>
    </row>
    <row r="74" spans="2:11" x14ac:dyDescent="0.35">
      <c r="B74" s="9" t="s">
        <v>77</v>
      </c>
      <c r="C74" s="23">
        <v>324.27999999999997</v>
      </c>
      <c r="D74" s="38">
        <f t="shared" si="6"/>
        <v>4539.92</v>
      </c>
      <c r="E74" s="4"/>
    </row>
    <row r="75" spans="2:11" x14ac:dyDescent="0.35">
      <c r="B75" s="9" t="s">
        <v>79</v>
      </c>
      <c r="C75" s="23">
        <v>434.83</v>
      </c>
      <c r="D75" s="38">
        <f t="shared" si="6"/>
        <v>6087.62</v>
      </c>
      <c r="E75" s="4"/>
      <c r="I75" s="21" t="s">
        <v>72</v>
      </c>
      <c r="J75" s="50" t="s">
        <v>73</v>
      </c>
      <c r="K75" s="50" t="s">
        <v>74</v>
      </c>
    </row>
    <row r="76" spans="2:11" x14ac:dyDescent="0.35">
      <c r="B76" s="9" t="s">
        <v>81</v>
      </c>
      <c r="C76" s="23">
        <v>324.27999999999997</v>
      </c>
      <c r="D76" s="38">
        <f t="shared" si="6"/>
        <v>4539.92</v>
      </c>
      <c r="E76" s="4"/>
      <c r="I76" s="51" t="s">
        <v>76</v>
      </c>
      <c r="J76" s="52">
        <v>0.23599999999999999</v>
      </c>
      <c r="K76" s="52">
        <v>0.23599999999999999</v>
      </c>
    </row>
    <row r="77" spans="2:11" x14ac:dyDescent="0.35">
      <c r="B77" s="37" t="s">
        <v>83</v>
      </c>
      <c r="C77" s="23">
        <v>162.13999999999999</v>
      </c>
      <c r="D77" s="38">
        <f t="shared" si="6"/>
        <v>2269.96</v>
      </c>
      <c r="E77" s="4"/>
      <c r="I77" s="51" t="s">
        <v>78</v>
      </c>
      <c r="J77" s="52">
        <v>5.5E-2</v>
      </c>
      <c r="K77" s="52"/>
    </row>
    <row r="78" spans="2:11" x14ac:dyDescent="0.35">
      <c r="B78" s="2"/>
      <c r="C78" s="54"/>
      <c r="D78" s="29"/>
      <c r="I78" s="51" t="s">
        <v>80</v>
      </c>
      <c r="J78" s="52">
        <v>6.0000000000000001E-3</v>
      </c>
      <c r="K78" s="52">
        <v>6.0000000000000001E-3</v>
      </c>
    </row>
    <row r="79" spans="2:11" x14ac:dyDescent="0.35">
      <c r="B79" s="14" t="s">
        <v>86</v>
      </c>
      <c r="C79" s="2"/>
      <c r="D79" s="2"/>
      <c r="E79" s="2"/>
      <c r="I79" s="51" t="s">
        <v>82</v>
      </c>
      <c r="J79" s="52">
        <v>5.7999999999999996E-3</v>
      </c>
      <c r="K79" s="52">
        <v>5.7999999999999996E-3</v>
      </c>
    </row>
    <row r="80" spans="2:11" x14ac:dyDescent="0.35">
      <c r="I80" s="51" t="s">
        <v>84</v>
      </c>
      <c r="J80" s="52">
        <v>1.4999999999999999E-2</v>
      </c>
      <c r="K80" s="53">
        <v>1.4999999999999999E-2</v>
      </c>
    </row>
    <row r="81" spans="2:11" x14ac:dyDescent="0.35">
      <c r="B81" s="21" t="s">
        <v>32</v>
      </c>
      <c r="C81" s="56" t="s">
        <v>87</v>
      </c>
      <c r="D81" s="57" t="s">
        <v>88</v>
      </c>
      <c r="E81" s="56" t="s">
        <v>89</v>
      </c>
      <c r="F81" s="57" t="s">
        <v>90</v>
      </c>
      <c r="I81" s="27" t="s">
        <v>85</v>
      </c>
      <c r="J81" s="55">
        <f>SUM(J76:J80)</f>
        <v>0.31779999999999997</v>
      </c>
      <c r="K81" s="55">
        <f>SUM(K76:K80)</f>
        <v>0.26279999999999998</v>
      </c>
    </row>
    <row r="82" spans="2:11" x14ac:dyDescent="0.35">
      <c r="B82" s="10" t="s">
        <v>35</v>
      </c>
      <c r="C82" s="31">
        <v>51.68</v>
      </c>
      <c r="D82" s="31">
        <v>118.04</v>
      </c>
      <c r="E82" s="9">
        <v>22.39</v>
      </c>
      <c r="F82" s="58">
        <v>51.13</v>
      </c>
    </row>
    <row r="83" spans="2:11" x14ac:dyDescent="0.35">
      <c r="B83" s="10" t="s">
        <v>36</v>
      </c>
      <c r="C83" s="31">
        <v>40.68</v>
      </c>
      <c r="D83" s="31">
        <v>92.9</v>
      </c>
      <c r="E83" s="9">
        <v>17.62</v>
      </c>
      <c r="F83" s="58">
        <v>40.24</v>
      </c>
    </row>
    <row r="85" spans="2:11" x14ac:dyDescent="0.35">
      <c r="B85" s="2"/>
    </row>
    <row r="87" spans="2:11" x14ac:dyDescent="0.35">
      <c r="B87" s="2"/>
    </row>
    <row r="88" spans="2:11" x14ac:dyDescent="0.35">
      <c r="B88" s="2"/>
    </row>
    <row r="89" spans="2:11" x14ac:dyDescent="0.35">
      <c r="B89" s="2"/>
    </row>
    <row r="90" spans="2:11" x14ac:dyDescent="0.35">
      <c r="B90" s="2"/>
    </row>
  </sheetData>
  <mergeCells count="9">
    <mergeCell ref="J8:O8"/>
    <mergeCell ref="B31:B32"/>
    <mergeCell ref="C31:D31"/>
    <mergeCell ref="E31:F31"/>
    <mergeCell ref="G31:H31"/>
    <mergeCell ref="E8:I8"/>
    <mergeCell ref="B8:B9"/>
    <mergeCell ref="C8:C9"/>
    <mergeCell ref="D8:D9"/>
  </mergeCells>
  <pageMargins left="0.7" right="0.7" top="0.75" bottom="0.75" header="0.3" footer="0.3"/>
  <pageSetup paperSize="8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CCE602E5FDF42A755DDD8BFC169F4" ma:contentTypeVersion="18" ma:contentTypeDescription="Crea un document nou" ma:contentTypeScope="" ma:versionID="cde2e5511ac3f836e6075e23a2bdb18f">
  <xsd:schema xmlns:xsd="http://www.w3.org/2001/XMLSchema" xmlns:xs="http://www.w3.org/2001/XMLSchema" xmlns:p="http://schemas.microsoft.com/office/2006/metadata/properties" xmlns:ns2="a2441b4a-dd57-452f-b1ac-67071ac61dbd" xmlns:ns3="0a29dba5-2c72-493d-9df4-51a5a5fa122d" targetNamespace="http://schemas.microsoft.com/office/2006/metadata/properties" ma:root="true" ma:fieldsID="df19edac2c7bd43810c388e6491ece72" ns2:_="" ns3:_="">
    <xsd:import namespace="a2441b4a-dd57-452f-b1ac-67071ac61dbd"/>
    <xsd:import namespace="0a29dba5-2c72-493d-9df4-51a5a5fa1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41b4a-dd57-452f-b1ac-67071ac61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9dba5-2c72-493d-9df4-51a5a5fa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694012-48c4-4bc5-b196-c248cd43905d}" ma:internalName="TaxCatchAll" ma:showField="CatchAllData" ma:web="0a29dba5-2c72-493d-9df4-51a5a5fa1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E50D9-C37F-4C4F-83A1-BBA540050017}"/>
</file>

<file path=customXml/itemProps2.xml><?xml version="1.0" encoding="utf-8"?>
<ds:datastoreItem xmlns:ds="http://schemas.openxmlformats.org/officeDocument/2006/customXml" ds:itemID="{B32ECEF0-F72C-46A5-87E4-0D608BBF01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2024</vt:lpstr>
      <vt:lpstr>'2024'!Àrea_d'impressió</vt:lpstr>
    </vt:vector>
  </TitlesOfParts>
  <Company>Universitat Rovira i Virgili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Alvarez Molina</dc:creator>
  <cp:lastModifiedBy>Laura Galofré Ribas</cp:lastModifiedBy>
  <cp:lastPrinted>2024-09-30T11:20:43Z</cp:lastPrinted>
  <dcterms:created xsi:type="dcterms:W3CDTF">2024-09-26T07:59:34Z</dcterms:created>
  <dcterms:modified xsi:type="dcterms:W3CDTF">2024-09-30T11:20:55Z</dcterms:modified>
</cp:coreProperties>
</file>