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vira.sharepoint.com/sites/msteams_e434f9_061033-Web/Documentos compartidos/Web/Retribucions_CalendariPAS/Retribucions/2026_TAULES SALARIALS/2026_TAULES SALARIALS/"/>
    </mc:Choice>
  </mc:AlternateContent>
  <xr:revisionPtr revIDLastSave="91" documentId="8_{12D06901-296A-46EE-921F-BF75176689EF}" xr6:coauthVersionLast="47" xr6:coauthVersionMax="47" xr10:uidLastSave="{F8B29722-20DB-428F-A0B3-0755FB598BDE}"/>
  <bookViews>
    <workbookView xWindow="-26640" yWindow="-5475" windowWidth="21600" windowHeight="11175" xr2:uid="{915F9D11-EF5E-4A18-8EF9-539CE716D811}"/>
  </bookViews>
  <sheets>
    <sheet name="2026" sheetId="1" r:id="rId1"/>
  </sheets>
  <definedNames>
    <definedName name="_xlnm._FilterDatabase" localSheetId="0" hidden="1">'2026'!$A$54:$D$77</definedName>
    <definedName name="_xlnm.Print_Area" localSheetId="0">'2026'!$A$1:$N$83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9" i="1" l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H24" i="1"/>
  <c r="H16" i="1"/>
  <c r="H11" i="1"/>
  <c r="L10" i="1"/>
  <c r="H25" i="1"/>
  <c r="H21" i="1"/>
  <c r="J24" i="1"/>
  <c r="J23" i="1"/>
  <c r="J22" i="1"/>
  <c r="J20" i="1"/>
  <c r="J19" i="1"/>
  <c r="J18" i="1"/>
  <c r="J17" i="1"/>
  <c r="J16" i="1"/>
  <c r="J15" i="1"/>
  <c r="M15" i="1" s="1"/>
  <c r="J14" i="1"/>
  <c r="J13" i="1"/>
  <c r="J12" i="1"/>
  <c r="J11" i="1"/>
  <c r="H20" i="1"/>
  <c r="H19" i="1"/>
  <c r="C33" i="1"/>
  <c r="G33" i="1" s="1"/>
  <c r="H23" i="1"/>
  <c r="H22" i="1"/>
  <c r="H17" i="1"/>
  <c r="H15" i="1"/>
  <c r="H14" i="1"/>
  <c r="H13" i="1"/>
  <c r="H12" i="1"/>
  <c r="H10" i="1"/>
  <c r="J10" i="1"/>
  <c r="K10" i="1"/>
  <c r="K11" i="1"/>
  <c r="K12" i="1"/>
  <c r="K13" i="1"/>
  <c r="K14" i="1"/>
  <c r="K15" i="1"/>
  <c r="K16" i="1"/>
  <c r="K17" i="1"/>
  <c r="D18" i="1"/>
  <c r="I18" i="1"/>
  <c r="K18" i="1"/>
  <c r="K19" i="1"/>
  <c r="K20" i="1"/>
  <c r="K21" i="1"/>
  <c r="K22" i="1"/>
  <c r="K23" i="1"/>
  <c r="K24" i="1"/>
  <c r="K25" i="1"/>
  <c r="E33" i="1"/>
  <c r="F33" i="1"/>
  <c r="C34" i="1"/>
  <c r="E34" i="1"/>
  <c r="F34" i="1"/>
  <c r="E39" i="1"/>
  <c r="C40" i="1"/>
  <c r="D40" i="1"/>
  <c r="E40" i="1"/>
  <c r="C41" i="1"/>
  <c r="D41" i="1"/>
  <c r="E41" i="1"/>
  <c r="C44" i="1"/>
  <c r="C45" i="1"/>
  <c r="C46" i="1"/>
  <c r="C47" i="1"/>
  <c r="C48" i="1"/>
  <c r="C49" i="1"/>
  <c r="C50" i="1"/>
  <c r="C51" i="1"/>
  <c r="C55" i="1"/>
  <c r="C56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I78" i="1"/>
  <c r="J78" i="1"/>
  <c r="M14" i="1" l="1"/>
  <c r="N14" i="1" s="1"/>
  <c r="D39" i="1"/>
  <c r="M17" i="1"/>
  <c r="N17" i="1" s="1"/>
  <c r="M11" i="1"/>
  <c r="N11" i="1" s="1"/>
  <c r="M10" i="1"/>
  <c r="N10" i="1" s="1"/>
  <c r="J25" i="1"/>
  <c r="J21" i="1"/>
  <c r="M12" i="1"/>
  <c r="N12" i="1" s="1"/>
  <c r="H18" i="1"/>
  <c r="M13" i="1"/>
  <c r="N13" i="1" s="1"/>
  <c r="G34" i="1"/>
  <c r="M20" i="1"/>
  <c r="N20" i="1" s="1"/>
  <c r="M19" i="1"/>
  <c r="N19" i="1" s="1"/>
  <c r="M22" i="1"/>
  <c r="N22" i="1" s="1"/>
  <c r="M21" i="1"/>
  <c r="N21" i="1" s="1"/>
  <c r="N15" i="1"/>
  <c r="M18" i="1"/>
  <c r="M16" i="1"/>
  <c r="N16" i="1" s="1"/>
  <c r="N18" i="1" l="1"/>
  <c r="M23" i="1"/>
  <c r="N23" i="1" s="1"/>
  <c r="M25" i="1" l="1"/>
  <c r="N25" i="1" s="1"/>
  <c r="M24" i="1"/>
  <c r="N24" i="1" s="1"/>
</calcChain>
</file>

<file path=xl/sharedStrings.xml><?xml version="1.0" encoding="utf-8"?>
<sst xmlns="http://schemas.openxmlformats.org/spreadsheetml/2006/main" count="126" uniqueCount="93">
  <si>
    <t>A2</t>
  </si>
  <si>
    <t>A1</t>
  </si>
  <si>
    <t>TP_Drets passius</t>
  </si>
  <si>
    <t>TP_MUFACE</t>
  </si>
  <si>
    <t>Drets passius</t>
  </si>
  <si>
    <t>MUFACE</t>
  </si>
  <si>
    <t>Grup</t>
  </si>
  <si>
    <t>Cotitizació a MUFACE i Drets passius</t>
  </si>
  <si>
    <t>Total %</t>
  </si>
  <si>
    <t>AT i MP</t>
  </si>
  <si>
    <t xml:space="preserve">Responsable d’Ensenyament de Doble Grau </t>
  </si>
  <si>
    <t>Quota Mei</t>
  </si>
  <si>
    <t>Responsable d'Ensenyament de Grau</t>
  </si>
  <si>
    <t>Formació professional</t>
  </si>
  <si>
    <t>Director/a de la Unitat d'igualtat</t>
  </si>
  <si>
    <t>Atur</t>
  </si>
  <si>
    <t>Director/a del celler i camp experimental</t>
  </si>
  <si>
    <t>Contingències comunes</t>
  </si>
  <si>
    <t>Coordinador/a d'Aula cultural URV</t>
  </si>
  <si>
    <t>Permanents</t>
  </si>
  <si>
    <t>interins</t>
  </si>
  <si>
    <t>Concepte</t>
  </si>
  <si>
    <t>Coordinador/a de l'àmbit d'Atenció a la discapacitat</t>
  </si>
  <si>
    <t>Director/a de l'oficina de seguretat industrial</t>
  </si>
  <si>
    <t>Percentatges de cotització a Seguretat Social</t>
  </si>
  <si>
    <t>Director/a d'Observatori</t>
  </si>
  <si>
    <t>Director/a de Càtedra universitat-empresa</t>
  </si>
  <si>
    <t>Sotsdirector/a del Campus Terres de l'Ebre</t>
  </si>
  <si>
    <t>Director/a del Campus Terres de l'Ebre</t>
  </si>
  <si>
    <t>Secretari/ària de l'Escola de Doctorat</t>
  </si>
  <si>
    <t>Director/a de l'Escola de Doctorat</t>
  </si>
  <si>
    <t>Secretari/ària de l’Institut de Ciències de l'Educació</t>
  </si>
  <si>
    <t>Coordinador/a de de Doble Grau</t>
  </si>
  <si>
    <t>Coordinador/a de Grau</t>
  </si>
  <si>
    <t>Coordinador/a de Màster*</t>
  </si>
  <si>
    <t>Director/a de l’Institut de Ciències de l'Educació</t>
  </si>
  <si>
    <t>Delegat/ada de rector/a de centre adscrit</t>
  </si>
  <si>
    <t>Coordinador/a de Proves d'Accés a la Universitat (PAU)</t>
  </si>
  <si>
    <t>(**)</t>
  </si>
  <si>
    <t>Comissionat/da</t>
  </si>
  <si>
    <t>Adjunt/a al rector/a</t>
  </si>
  <si>
    <t>Secretari/ària Executiu/va del Consell Social</t>
  </si>
  <si>
    <t>Anual</t>
  </si>
  <si>
    <t>Mensual</t>
  </si>
  <si>
    <t xml:space="preserve"> Càrrecs acadèmic (aprovats per CSocial)</t>
  </si>
  <si>
    <t>Secretari/ària de Departament</t>
  </si>
  <si>
    <t>Director/a de Departament</t>
  </si>
  <si>
    <t>Secretari/ària de Centre</t>
  </si>
  <si>
    <t>Vicedegà/ana de Facultat</t>
  </si>
  <si>
    <t>Degà/ana de Facultat</t>
  </si>
  <si>
    <t>Secretari/ària General</t>
  </si>
  <si>
    <t>Vicerector/a</t>
  </si>
  <si>
    <t>Rector/a</t>
  </si>
  <si>
    <t>Càrrecs acadèmics (legislació universitària)</t>
  </si>
  <si>
    <t>Anual C. transferència</t>
  </si>
  <si>
    <t>Anual MI</t>
  </si>
  <si>
    <t>Anual MD</t>
  </si>
  <si>
    <t xml:space="preserve"> (mensual)</t>
  </si>
  <si>
    <t>Nivell</t>
  </si>
  <si>
    <t>Trams per mèrits docents (MD) i per mèrits investigadors (MI) i sexenni de transferència</t>
  </si>
  <si>
    <t>TP</t>
  </si>
  <si>
    <t>TC</t>
  </si>
  <si>
    <t>Extra</t>
  </si>
  <si>
    <t>Triennis</t>
  </si>
  <si>
    <t>* Altres (específic) = 0,3 CECG + RegIPC + Reg 2007 + IPC 2008+ Acord Mesa Univ add_6_11_2018</t>
  </si>
  <si>
    <t>20 h/sem</t>
  </si>
  <si>
    <t>Professor/a Titular d'Escola Universitària interí a temps parcial (TEUITP)</t>
  </si>
  <si>
    <t>Catedràtic/a d'Escola Universitària interí a temps parcial (CEUITP)</t>
  </si>
  <si>
    <t>Professor/a Titular d'Universitat interí a temps parcial (TUITP)</t>
  </si>
  <si>
    <t>Catedràtic/a d'Universitat interí a temps parcial (CUITP)</t>
  </si>
  <si>
    <t>Professor/a Titular d'Escola Universitària a temps parcial (TEUTP)</t>
  </si>
  <si>
    <t>Catedràtic/a d'Escola Universitària a temps parcial (CEUTP)</t>
  </si>
  <si>
    <t>Professor/a Titular d'Universitat a temps parcial (TU)</t>
  </si>
  <si>
    <t>Catedràtic/a d'Universitat a temps parcial (CUTP)</t>
  </si>
  <si>
    <t>37,5h /sem</t>
  </si>
  <si>
    <t>Professor/a Titular d'Escola Universitària interí (TEUI)</t>
  </si>
  <si>
    <t>Catedràtic/a d'Escola Universitària interí (CEUI)</t>
  </si>
  <si>
    <t>Professor/a Titular d'Universitat interí (TUI)</t>
  </si>
  <si>
    <t>Catedràtic/a d'Universitat interí (CUI)</t>
  </si>
  <si>
    <t>Professor/a Titular d'Escola Universitària (TEU)</t>
  </si>
  <si>
    <t>Catedràtic/a d'Escola Universitària (CEU)</t>
  </si>
  <si>
    <t>Professor/a Titular d'Universitat (TU)</t>
  </si>
  <si>
    <t>Catedràtic/a d'Universitat (CU)</t>
  </si>
  <si>
    <t>Total mensual</t>
  </si>
  <si>
    <t>Altres (específic)*</t>
  </si>
  <si>
    <t>Complement específic</t>
  </si>
  <si>
    <t>Complement de destí</t>
  </si>
  <si>
    <t>Sou base</t>
  </si>
  <si>
    <t>Extra Juny i desembre</t>
  </si>
  <si>
    <t xml:space="preserve"> (Mensual)</t>
  </si>
  <si>
    <t>Jornada</t>
  </si>
  <si>
    <t>Categoria</t>
  </si>
  <si>
    <t>TAULES RETRIBUTIVES DEL PERSONAL DOCENT I INVESTIGADOR FUNCIONARI DE LA UNIVERSITAT ROVIRA I VIRGILI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</si>
</sst>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#,##0.00\ &quot;€&quot;"/>
    <numFmt numFmtId="166" formatCode="0.0000%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i/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</font>
    <font>
      <b/>
      <sz val="12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</cellStyleXfs>
  <cellXfs count="74">
    <xf numFmtId="0" fontId="0" fillId="0" borderId="0" xfId="0"/>
    <xf numFmtId="0" fontId="2" fillId="0" borderId="0" xfId="0" applyFont="1"/>
    <xf numFmtId="2" fontId="2" fillId="0" borderId="0" xfId="0" applyNumberFormat="1" applyFont="1"/>
    <xf numFmtId="0" fontId="3" fillId="0" borderId="0" xfId="1" applyFont="1"/>
    <xf numFmtId="0" fontId="2" fillId="0" borderId="1" xfId="0" applyFont="1" applyBorder="1"/>
    <xf numFmtId="0" fontId="3" fillId="0" borderId="1" xfId="1" applyFont="1" applyBorder="1"/>
    <xf numFmtId="4" fontId="3" fillId="0" borderId="1" xfId="1" applyNumberFormat="1" applyFont="1" applyBorder="1"/>
    <xf numFmtId="0" fontId="3" fillId="0" borderId="1" xfId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4" borderId="1" xfId="1" applyFont="1" applyFill="1" applyBorder="1" applyAlignment="1">
      <alignment horizontal="center"/>
    </xf>
    <xf numFmtId="0" fontId="4" fillId="0" borderId="0" xfId="1" applyFont="1"/>
    <xf numFmtId="10" fontId="5" fillId="5" borderId="1" xfId="1" applyNumberFormat="1" applyFont="1" applyFill="1" applyBorder="1"/>
    <xf numFmtId="0" fontId="5" fillId="5" borderId="1" xfId="1" applyFont="1" applyFill="1" applyBorder="1" applyAlignment="1">
      <alignment horizontal="center"/>
    </xf>
    <xf numFmtId="4" fontId="3" fillId="0" borderId="0" xfId="1" applyNumberFormat="1" applyFont="1"/>
    <xf numFmtId="164" fontId="3" fillId="0" borderId="0" xfId="2" applyFont="1" applyBorder="1" applyAlignment="1">
      <alignment horizontal="right"/>
    </xf>
    <xf numFmtId="10" fontId="2" fillId="0" borderId="1" xfId="0" applyNumberFormat="1" applyFont="1" applyBorder="1"/>
    <xf numFmtId="10" fontId="3" fillId="0" borderId="1" xfId="1" applyNumberFormat="1" applyFont="1" applyBorder="1"/>
    <xf numFmtId="0" fontId="3" fillId="0" borderId="1" xfId="1" applyFont="1" applyBorder="1" applyAlignment="1">
      <alignment horizontal="left"/>
    </xf>
    <xf numFmtId="4" fontId="2" fillId="0" borderId="1" xfId="0" applyNumberFormat="1" applyFont="1" applyBorder="1"/>
    <xf numFmtId="0" fontId="6" fillId="0" borderId="1" xfId="1" applyFont="1" applyBorder="1"/>
    <xf numFmtId="2" fontId="3" fillId="6" borderId="1" xfId="1" applyNumberFormat="1" applyFont="1" applyFill="1" applyBorder="1" applyAlignment="1">
      <alignment horizontal="center" wrapText="1"/>
    </xf>
    <xf numFmtId="0" fontId="3" fillId="6" borderId="1" xfId="1" applyFont="1" applyFill="1" applyBorder="1" applyAlignment="1">
      <alignment horizontal="center" wrapText="1"/>
    </xf>
    <xf numFmtId="0" fontId="6" fillId="0" borderId="0" xfId="1" applyFont="1" applyAlignment="1">
      <alignment horizontal="center" wrapText="1"/>
    </xf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165" fontId="2" fillId="0" borderId="0" xfId="0" applyNumberFormat="1" applyFont="1"/>
    <xf numFmtId="165" fontId="6" fillId="0" borderId="0" xfId="3" applyNumberFormat="1" applyFont="1" applyAlignment="1">
      <alignment horizontal="center"/>
    </xf>
    <xf numFmtId="2" fontId="5" fillId="0" borderId="0" xfId="1" applyNumberFormat="1" applyFont="1"/>
    <xf numFmtId="2" fontId="3" fillId="0" borderId="0" xfId="1" applyNumberFormat="1" applyFont="1"/>
    <xf numFmtId="4" fontId="8" fillId="0" borderId="1" xfId="1" applyNumberFormat="1" applyFont="1" applyBorder="1" applyAlignment="1">
      <alignment horizontal="center"/>
    </xf>
    <xf numFmtId="2" fontId="3" fillId="0" borderId="0" xfId="1" applyNumberFormat="1" applyFont="1" applyAlignment="1">
      <alignment horizontal="center" wrapText="1"/>
    </xf>
    <xf numFmtId="4" fontId="5" fillId="5" borderId="1" xfId="1" applyNumberFormat="1" applyFont="1" applyFill="1" applyBorder="1" applyAlignment="1">
      <alignment horizontal="center" wrapText="1"/>
    </xf>
    <xf numFmtId="4" fontId="3" fillId="7" borderId="1" xfId="1" applyNumberFormat="1" applyFont="1" applyFill="1" applyBorder="1" applyAlignment="1">
      <alignment horizontal="center"/>
    </xf>
    <xf numFmtId="0" fontId="6" fillId="4" borderId="1" xfId="1" applyFont="1" applyFill="1" applyBorder="1" applyAlignment="1">
      <alignment horizontal="center" wrapText="1"/>
    </xf>
    <xf numFmtId="165" fontId="6" fillId="0" borderId="0" xfId="3" applyNumberFormat="1" applyFont="1" applyAlignment="1">
      <alignment horizontal="center" wrapText="1"/>
    </xf>
    <xf numFmtId="4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2" fontId="6" fillId="0" borderId="0" xfId="3" applyNumberFormat="1" applyFont="1"/>
    <xf numFmtId="2" fontId="6" fillId="0" borderId="0" xfId="3" applyNumberFormat="1" applyFont="1" applyAlignment="1">
      <alignment horizontal="center"/>
    </xf>
    <xf numFmtId="2" fontId="6" fillId="0" borderId="0" xfId="0" applyNumberFormat="1" applyFont="1"/>
    <xf numFmtId="2" fontId="3" fillId="0" borderId="0" xfId="1" applyNumberFormat="1" applyFont="1" applyAlignment="1">
      <alignment horizontal="center"/>
    </xf>
    <xf numFmtId="2" fontId="6" fillId="0" borderId="0" xfId="0" applyNumberFormat="1" applyFont="1" applyAlignment="1">
      <alignment wrapText="1"/>
    </xf>
    <xf numFmtId="165" fontId="5" fillId="5" borderId="1" xfId="1" applyNumberFormat="1" applyFont="1" applyFill="1" applyBorder="1" applyAlignment="1">
      <alignment horizontal="center" wrapText="1"/>
    </xf>
    <xf numFmtId="0" fontId="3" fillId="7" borderId="1" xfId="1" applyFont="1" applyFill="1" applyBorder="1" applyAlignment="1">
      <alignment horizontal="center"/>
    </xf>
    <xf numFmtId="4" fontId="3" fillId="0" borderId="1" xfId="1" applyNumberFormat="1" applyFont="1" applyBorder="1" applyAlignment="1">
      <alignment horizontal="center"/>
    </xf>
    <xf numFmtId="14" fontId="2" fillId="0" borderId="0" xfId="0" applyNumberFormat="1" applyFont="1"/>
    <xf numFmtId="165" fontId="6" fillId="0" borderId="0" xfId="3" applyNumberFormat="1" applyFont="1"/>
    <xf numFmtId="0" fontId="5" fillId="5" borderId="1" xfId="1" applyFont="1" applyFill="1" applyBorder="1" applyAlignment="1">
      <alignment horizontal="center" wrapText="1"/>
    </xf>
    <xf numFmtId="14" fontId="3" fillId="0" borderId="0" xfId="1" applyNumberFormat="1" applyFont="1"/>
    <xf numFmtId="0" fontId="6" fillId="0" borderId="0" xfId="3" applyFont="1"/>
    <xf numFmtId="166" fontId="6" fillId="0" borderId="0" xfId="1" applyNumberFormat="1" applyFont="1" applyAlignment="1">
      <alignment horizontal="center" wrapText="1"/>
    </xf>
    <xf numFmtId="165" fontId="6" fillId="0" borderId="0" xfId="1" applyNumberFormat="1" applyFont="1" applyAlignment="1">
      <alignment horizontal="center" wrapText="1"/>
    </xf>
    <xf numFmtId="2" fontId="5" fillId="0" borderId="0" xfId="1" applyNumberFormat="1" applyFont="1" applyAlignment="1">
      <alignment horizontal="center" wrapText="1"/>
    </xf>
    <xf numFmtId="4" fontId="9" fillId="0" borderId="1" xfId="0" applyNumberFormat="1" applyFont="1" applyBorder="1"/>
    <xf numFmtId="2" fontId="9" fillId="0" borderId="1" xfId="0" applyNumberFormat="1" applyFont="1" applyBorder="1"/>
    <xf numFmtId="0" fontId="5" fillId="9" borderId="1" xfId="1" applyFont="1" applyFill="1" applyBorder="1" applyAlignment="1">
      <alignment horizontal="center" wrapText="1"/>
    </xf>
    <xf numFmtId="2" fontId="5" fillId="9" borderId="1" xfId="1" applyNumberFormat="1" applyFont="1" applyFill="1" applyBorder="1" applyAlignment="1">
      <alignment horizontal="center" wrapText="1"/>
    </xf>
    <xf numFmtId="0" fontId="5" fillId="10" borderId="1" xfId="1" applyFont="1" applyFill="1" applyBorder="1" applyAlignment="1">
      <alignment horizontal="center"/>
    </xf>
    <xf numFmtId="0" fontId="5" fillId="10" borderId="1" xfId="1" applyFont="1" applyFill="1" applyBorder="1" applyAlignment="1">
      <alignment horizontal="center" wrapText="1"/>
    </xf>
    <xf numFmtId="0" fontId="10" fillId="0" borderId="0" xfId="1" applyFont="1"/>
    <xf numFmtId="4" fontId="3" fillId="0" borderId="2" xfId="1" applyNumberFormat="1" applyFont="1" applyBorder="1" applyAlignment="1">
      <alignment horizontal="center"/>
    </xf>
    <xf numFmtId="4" fontId="10" fillId="0" borderId="1" xfId="1" applyNumberFormat="1" applyFont="1" applyBorder="1" applyAlignment="1">
      <alignment horizontal="center"/>
    </xf>
    <xf numFmtId="4" fontId="11" fillId="0" borderId="1" xfId="0" applyNumberFormat="1" applyFont="1" applyBorder="1"/>
    <xf numFmtId="2" fontId="12" fillId="0" borderId="1" xfId="0" applyNumberFormat="1" applyFont="1" applyBorder="1"/>
    <xf numFmtId="4" fontId="12" fillId="0" borderId="1" xfId="1" applyNumberFormat="1" applyFont="1" applyBorder="1" applyAlignment="1">
      <alignment horizontal="center"/>
    </xf>
    <xf numFmtId="4" fontId="2" fillId="0" borderId="0" xfId="0" applyNumberFormat="1" applyFont="1"/>
    <xf numFmtId="0" fontId="3" fillId="8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7" borderId="1" xfId="1" applyFont="1" applyFill="1" applyBorder="1" applyAlignment="1">
      <alignment horizontal="center" vertical="center" wrapText="1"/>
    </xf>
    <xf numFmtId="0" fontId="3" fillId="8" borderId="1" xfId="1" applyFont="1" applyFill="1" applyBorder="1" applyAlignment="1">
      <alignment horizontal="center" vertical="center"/>
    </xf>
    <xf numFmtId="165" fontId="5" fillId="5" borderId="1" xfId="1" applyNumberFormat="1" applyFont="1" applyFill="1" applyBorder="1" applyAlignment="1">
      <alignment horizontal="center" wrapText="1"/>
    </xf>
    <xf numFmtId="0" fontId="3" fillId="4" borderId="1" xfId="1" applyFont="1" applyFill="1" applyBorder="1" applyAlignment="1">
      <alignment horizontal="center" vertical="center"/>
    </xf>
  </cellXfs>
  <cellStyles count="4">
    <cellStyle name="Millares 2" xfId="2" xr:uid="{C5A444EF-DDAB-4DD0-AE5A-597DE31244D0}"/>
    <cellStyle name="Normal" xfId="0" builtinId="0"/>
    <cellStyle name="Normal 2" xfId="1" xr:uid="{356D99A0-C2FC-4437-9DC0-62239AB634A0}"/>
    <cellStyle name="Normal 2 2" xfId="3" xr:uid="{AC47CC8C-F872-4FDF-AABA-2339A9043B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6246928" cy="508000"/>
    <xdr:pic>
      <xdr:nvPicPr>
        <xdr:cNvPr id="2" name="Picture 1">
          <a:extLst>
            <a:ext uri="{FF2B5EF4-FFF2-40B4-BE49-F238E27FC236}">
              <a16:creationId xmlns:a16="http://schemas.microsoft.com/office/drawing/2014/main" id="{6F1DFAF4-D738-4A51-8F3C-175BCDA269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39266"/>
        <a:stretch/>
      </xdr:blipFill>
      <xdr:spPr bwMode="auto">
        <a:xfrm>
          <a:off x="762000" y="0"/>
          <a:ext cx="16246928" cy="508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2013: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5FBA47-F7E5-41AE-BC92-922A7921FCF8}">
  <sheetPr>
    <pageSetUpPr fitToPage="1"/>
  </sheetPr>
  <dimension ref="A5:O90"/>
  <sheetViews>
    <sheetView tabSelected="1" view="pageBreakPreview" zoomScale="118" zoomScaleNormal="100" zoomScaleSheetLayoutView="118" workbookViewId="0">
      <selection activeCell="C15" sqref="C15"/>
    </sheetView>
  </sheetViews>
  <sheetFormatPr defaultColWidth="11.453125" defaultRowHeight="15.5" x14ac:dyDescent="0.35"/>
  <cols>
    <col min="1" max="1" width="65" style="1" customWidth="1"/>
    <col min="2" max="2" width="11" style="1" customWidth="1"/>
    <col min="3" max="3" width="13.7265625" style="1" customWidth="1"/>
    <col min="4" max="4" width="14.1796875" style="1" customWidth="1"/>
    <col min="5" max="5" width="13.36328125" style="1" customWidth="1"/>
    <col min="6" max="6" width="16.453125" style="1" customWidth="1"/>
    <col min="7" max="7" width="15.26953125" style="1" customWidth="1"/>
    <col min="8" max="8" width="22.08984375" style="1" customWidth="1"/>
    <col min="9" max="9" width="16" style="1" customWidth="1"/>
    <col min="10" max="10" width="15.453125" style="2" customWidth="1"/>
    <col min="11" max="12" width="14.54296875" style="1" customWidth="1"/>
    <col min="13" max="13" width="13.6328125" style="1" bestFit="1" customWidth="1"/>
    <col min="14" max="14" width="10.36328125" style="1" bestFit="1" customWidth="1"/>
    <col min="15" max="15" width="11.453125" style="2"/>
    <col min="16" max="16384" width="11.453125" style="1"/>
  </cols>
  <sheetData>
    <row r="5" spans="1:14" x14ac:dyDescent="0.35">
      <c r="A5" s="61" t="s">
        <v>92</v>
      </c>
      <c r="B5" s="3"/>
      <c r="C5" s="3"/>
      <c r="D5" s="3"/>
      <c r="E5" s="3"/>
      <c r="F5" s="3"/>
      <c r="G5" s="3"/>
      <c r="H5" s="3"/>
      <c r="I5" s="3"/>
      <c r="J5" s="30"/>
      <c r="K5" s="3"/>
      <c r="L5" s="3"/>
      <c r="M5" s="3"/>
      <c r="N5" s="3"/>
    </row>
    <row r="6" spans="1:14" x14ac:dyDescent="0.35">
      <c r="I6" s="67"/>
    </row>
    <row r="7" spans="1:14" x14ac:dyDescent="0.35">
      <c r="E7" s="30"/>
      <c r="F7" s="3"/>
    </row>
    <row r="8" spans="1:14" x14ac:dyDescent="0.35">
      <c r="A8" s="69" t="s">
        <v>91</v>
      </c>
      <c r="B8" s="73" t="s">
        <v>58</v>
      </c>
      <c r="C8" s="73" t="s">
        <v>90</v>
      </c>
      <c r="D8" s="70" t="s">
        <v>89</v>
      </c>
      <c r="E8" s="70"/>
      <c r="F8" s="70"/>
      <c r="G8" s="70"/>
      <c r="H8" s="70"/>
      <c r="I8" s="70"/>
      <c r="J8" s="68" t="s">
        <v>88</v>
      </c>
      <c r="K8" s="68"/>
      <c r="L8" s="68"/>
      <c r="M8" s="68"/>
      <c r="N8" s="68"/>
    </row>
    <row r="9" spans="1:14" ht="31" x14ac:dyDescent="0.35">
      <c r="A9" s="69"/>
      <c r="B9" s="73"/>
      <c r="C9" s="73"/>
      <c r="D9" s="60" t="s">
        <v>87</v>
      </c>
      <c r="E9" s="60" t="s">
        <v>86</v>
      </c>
      <c r="F9" s="60" t="s">
        <v>85</v>
      </c>
      <c r="G9" s="60" t="s">
        <v>84</v>
      </c>
      <c r="H9" s="59" t="s">
        <v>83</v>
      </c>
      <c r="I9" s="57" t="s">
        <v>87</v>
      </c>
      <c r="J9" s="58" t="s">
        <v>86</v>
      </c>
      <c r="K9" s="57" t="s">
        <v>85</v>
      </c>
      <c r="L9" s="57" t="s">
        <v>84</v>
      </c>
      <c r="M9" s="57" t="s">
        <v>83</v>
      </c>
      <c r="N9" s="44" t="s">
        <v>42</v>
      </c>
    </row>
    <row r="10" spans="1:14" x14ac:dyDescent="0.35">
      <c r="A10" s="5" t="s">
        <v>82</v>
      </c>
      <c r="B10" s="7">
        <v>29</v>
      </c>
      <c r="C10" s="7" t="s">
        <v>74</v>
      </c>
      <c r="D10" s="63">
        <v>1387.24</v>
      </c>
      <c r="E10" s="64">
        <v>1086.8924499999998</v>
      </c>
      <c r="F10" s="64">
        <v>1225.4577125000001</v>
      </c>
      <c r="G10" s="64">
        <v>282.03805</v>
      </c>
      <c r="H10" s="55">
        <f>D10+E10+F10+G10</f>
        <v>3981.6282125000002</v>
      </c>
      <c r="I10" s="64">
        <v>856.05</v>
      </c>
      <c r="J10" s="56">
        <f t="shared" ref="J10:J25" si="0">E10</f>
        <v>1086.8924499999998</v>
      </c>
      <c r="K10" s="55">
        <f t="shared" ref="K10:K18" si="1">F10</f>
        <v>1225.4577125000001</v>
      </c>
      <c r="L10" s="55">
        <f t="shared" ref="L10:L25" si="2">G10</f>
        <v>282.03805</v>
      </c>
      <c r="M10" s="55">
        <f t="shared" ref="M10:M18" si="3">L10+K10+J10+I10</f>
        <v>3450.4382125000002</v>
      </c>
      <c r="N10" s="55">
        <f t="shared" ref="N10:N25" si="4">H10*12+M10*2</f>
        <v>54680.414975000007</v>
      </c>
    </row>
    <row r="11" spans="1:14" x14ac:dyDescent="0.35">
      <c r="A11" s="5" t="s">
        <v>81</v>
      </c>
      <c r="B11" s="7">
        <v>27</v>
      </c>
      <c r="C11" s="7" t="s">
        <v>74</v>
      </c>
      <c r="D11" s="63">
        <v>1387.24</v>
      </c>
      <c r="E11" s="64">
        <v>995.47140000000002</v>
      </c>
      <c r="F11" s="64">
        <v>571.71727375</v>
      </c>
      <c r="G11" s="64">
        <v>224.47130999999999</v>
      </c>
      <c r="H11" s="55">
        <f t="shared" ref="H11:H25" si="5">D11+E11+F11+G11</f>
        <v>3178.89998375</v>
      </c>
      <c r="I11" s="64">
        <v>856.05</v>
      </c>
      <c r="J11" s="56">
        <f t="shared" si="0"/>
        <v>995.47140000000002</v>
      </c>
      <c r="K11" s="55">
        <f t="shared" si="1"/>
        <v>571.71727375</v>
      </c>
      <c r="L11" s="55">
        <f t="shared" si="2"/>
        <v>224.47130999999999</v>
      </c>
      <c r="M11" s="55">
        <f t="shared" si="3"/>
        <v>2647.70998375</v>
      </c>
      <c r="N11" s="55">
        <f t="shared" si="4"/>
        <v>43442.219772500001</v>
      </c>
    </row>
    <row r="12" spans="1:14" x14ac:dyDescent="0.35">
      <c r="A12" s="5" t="s">
        <v>80</v>
      </c>
      <c r="B12" s="7">
        <v>27</v>
      </c>
      <c r="C12" s="7" t="s">
        <v>74</v>
      </c>
      <c r="D12" s="63">
        <v>1387.24</v>
      </c>
      <c r="E12" s="64">
        <v>995.47140000000002</v>
      </c>
      <c r="F12" s="64">
        <v>571.71727375</v>
      </c>
      <c r="G12" s="64">
        <v>224.47130999999999</v>
      </c>
      <c r="H12" s="55">
        <f t="shared" si="5"/>
        <v>3178.89998375</v>
      </c>
      <c r="I12" s="64">
        <v>856.05</v>
      </c>
      <c r="J12" s="56">
        <f t="shared" si="0"/>
        <v>995.47140000000002</v>
      </c>
      <c r="K12" s="55">
        <f t="shared" si="1"/>
        <v>571.71727375</v>
      </c>
      <c r="L12" s="55">
        <f t="shared" si="2"/>
        <v>224.47130999999999</v>
      </c>
      <c r="M12" s="55">
        <f t="shared" si="3"/>
        <v>2647.70998375</v>
      </c>
      <c r="N12" s="55">
        <f t="shared" si="4"/>
        <v>43442.219772500001</v>
      </c>
    </row>
    <row r="13" spans="1:14" x14ac:dyDescent="0.35">
      <c r="A13" s="5" t="s">
        <v>79</v>
      </c>
      <c r="B13" s="7">
        <v>26</v>
      </c>
      <c r="C13" s="7" t="s">
        <v>74</v>
      </c>
      <c r="D13" s="63">
        <v>1387.24</v>
      </c>
      <c r="E13" s="64">
        <v>873.37705000000005</v>
      </c>
      <c r="F13" s="64">
        <v>353.02004499999998</v>
      </c>
      <c r="G13" s="64">
        <v>199.04149999999998</v>
      </c>
      <c r="H13" s="55">
        <f t="shared" si="5"/>
        <v>2812.6785949999999</v>
      </c>
      <c r="I13" s="64">
        <v>856.05</v>
      </c>
      <c r="J13" s="56">
        <f t="shared" si="0"/>
        <v>873.37705000000005</v>
      </c>
      <c r="K13" s="55">
        <f t="shared" si="1"/>
        <v>353.02004499999998</v>
      </c>
      <c r="L13" s="55">
        <f t="shared" si="2"/>
        <v>199.04149999999998</v>
      </c>
      <c r="M13" s="55">
        <f t="shared" si="3"/>
        <v>2281.4885949999998</v>
      </c>
      <c r="N13" s="55">
        <f t="shared" si="4"/>
        <v>38315.120329999998</v>
      </c>
    </row>
    <row r="14" spans="1:14" x14ac:dyDescent="0.35">
      <c r="A14" s="5" t="s">
        <v>78</v>
      </c>
      <c r="B14" s="7">
        <v>29</v>
      </c>
      <c r="C14" s="7" t="s">
        <v>74</v>
      </c>
      <c r="D14" s="63">
        <v>1387.24</v>
      </c>
      <c r="E14" s="64">
        <v>1086.8924499999998</v>
      </c>
      <c r="F14" s="64">
        <v>1225.4577125000001</v>
      </c>
      <c r="G14" s="64">
        <v>282.03805</v>
      </c>
      <c r="H14" s="55">
        <f t="shared" si="5"/>
        <v>3981.6282125000002</v>
      </c>
      <c r="I14" s="64">
        <v>856.05</v>
      </c>
      <c r="J14" s="56">
        <f t="shared" si="0"/>
        <v>1086.8924499999998</v>
      </c>
      <c r="K14" s="55">
        <f t="shared" si="1"/>
        <v>1225.4577125000001</v>
      </c>
      <c r="L14" s="55">
        <f t="shared" si="2"/>
        <v>282.03805</v>
      </c>
      <c r="M14" s="55">
        <f t="shared" si="3"/>
        <v>3450.4382125000002</v>
      </c>
      <c r="N14" s="55">
        <f t="shared" si="4"/>
        <v>54680.414975000007</v>
      </c>
    </row>
    <row r="15" spans="1:14" ht="15" customHeight="1" x14ac:dyDescent="0.35">
      <c r="A15" s="5" t="s">
        <v>77</v>
      </c>
      <c r="B15" s="7">
        <v>27</v>
      </c>
      <c r="C15" s="7" t="s">
        <v>74</v>
      </c>
      <c r="D15" s="63">
        <v>1387.24</v>
      </c>
      <c r="E15" s="64">
        <v>995.47140000000002</v>
      </c>
      <c r="F15" s="64">
        <v>571.71727375</v>
      </c>
      <c r="G15" s="64">
        <v>224.47130999999999</v>
      </c>
      <c r="H15" s="55">
        <f t="shared" si="5"/>
        <v>3178.89998375</v>
      </c>
      <c r="I15" s="64">
        <v>856.05</v>
      </c>
      <c r="J15" s="56">
        <f t="shared" si="0"/>
        <v>995.47140000000002</v>
      </c>
      <c r="K15" s="55">
        <f t="shared" si="1"/>
        <v>571.71727375</v>
      </c>
      <c r="L15" s="55">
        <f t="shared" si="2"/>
        <v>224.47130999999999</v>
      </c>
      <c r="M15" s="55">
        <f t="shared" si="3"/>
        <v>2647.70998375</v>
      </c>
      <c r="N15" s="55">
        <f t="shared" si="4"/>
        <v>43442.219772500001</v>
      </c>
    </row>
    <row r="16" spans="1:14" x14ac:dyDescent="0.35">
      <c r="A16" s="5" t="s">
        <v>76</v>
      </c>
      <c r="B16" s="7">
        <v>27</v>
      </c>
      <c r="C16" s="7" t="s">
        <v>74</v>
      </c>
      <c r="D16" s="63">
        <v>1387.24</v>
      </c>
      <c r="E16" s="64">
        <v>995.47140000000002</v>
      </c>
      <c r="F16" s="64">
        <v>571.71727375</v>
      </c>
      <c r="G16" s="64">
        <v>224.47130999999999</v>
      </c>
      <c r="H16" s="55">
        <f t="shared" si="5"/>
        <v>3178.89998375</v>
      </c>
      <c r="I16" s="64">
        <v>856.05</v>
      </c>
      <c r="J16" s="56">
        <f t="shared" si="0"/>
        <v>995.47140000000002</v>
      </c>
      <c r="K16" s="55">
        <f t="shared" si="1"/>
        <v>571.71727375</v>
      </c>
      <c r="L16" s="55">
        <f t="shared" si="2"/>
        <v>224.47130999999999</v>
      </c>
      <c r="M16" s="55">
        <f t="shared" si="3"/>
        <v>2647.70998375</v>
      </c>
      <c r="N16" s="55">
        <f t="shared" si="4"/>
        <v>43442.219772500001</v>
      </c>
    </row>
    <row r="17" spans="1:14" x14ac:dyDescent="0.35">
      <c r="A17" s="5" t="s">
        <v>75</v>
      </c>
      <c r="B17" s="7">
        <v>26</v>
      </c>
      <c r="C17" s="7" t="s">
        <v>74</v>
      </c>
      <c r="D17" s="63">
        <v>1387.24</v>
      </c>
      <c r="E17" s="64">
        <v>873.37705000000005</v>
      </c>
      <c r="F17" s="64">
        <v>353.02004499999998</v>
      </c>
      <c r="G17" s="64">
        <v>199.04149999999998</v>
      </c>
      <c r="H17" s="55">
        <f t="shared" si="5"/>
        <v>2812.6785949999999</v>
      </c>
      <c r="I17" s="64">
        <v>856.05</v>
      </c>
      <c r="J17" s="56">
        <f t="shared" si="0"/>
        <v>873.37705000000005</v>
      </c>
      <c r="K17" s="55">
        <f t="shared" si="1"/>
        <v>353.02004499999998</v>
      </c>
      <c r="L17" s="55">
        <f t="shared" si="2"/>
        <v>199.04149999999998</v>
      </c>
      <c r="M17" s="55">
        <f t="shared" si="3"/>
        <v>2281.4885949999998</v>
      </c>
      <c r="N17" s="55">
        <f t="shared" si="4"/>
        <v>38315.120329999998</v>
      </c>
    </row>
    <row r="18" spans="1:14" x14ac:dyDescent="0.35">
      <c r="A18" s="5" t="s">
        <v>73</v>
      </c>
      <c r="B18" s="7">
        <v>29</v>
      </c>
      <c r="C18" s="7" t="s">
        <v>65</v>
      </c>
      <c r="D18" s="63">
        <f>D17*0.4332</f>
        <v>600.95236799999998</v>
      </c>
      <c r="E18" s="64">
        <v>1001.7136499999999</v>
      </c>
      <c r="F18" s="64">
        <v>0</v>
      </c>
      <c r="G18" s="64">
        <v>129.31</v>
      </c>
      <c r="H18" s="55">
        <f t="shared" si="5"/>
        <v>1731.9760179999998</v>
      </c>
      <c r="I18" s="65">
        <f>I17*0.4332</f>
        <v>370.84085999999996</v>
      </c>
      <c r="J18" s="56">
        <f t="shared" si="0"/>
        <v>1001.7136499999999</v>
      </c>
      <c r="K18" s="55">
        <f t="shared" si="1"/>
        <v>0</v>
      </c>
      <c r="L18" s="55">
        <f t="shared" si="2"/>
        <v>129.31</v>
      </c>
      <c r="M18" s="55">
        <f t="shared" si="3"/>
        <v>1501.8645099999999</v>
      </c>
      <c r="N18" s="55">
        <f t="shared" si="4"/>
        <v>23787.441235999999</v>
      </c>
    </row>
    <row r="19" spans="1:14" x14ac:dyDescent="0.35">
      <c r="A19" s="5" t="s">
        <v>72</v>
      </c>
      <c r="B19" s="7">
        <v>27</v>
      </c>
      <c r="C19" s="7" t="s">
        <v>65</v>
      </c>
      <c r="D19" s="63">
        <v>600.95236799999998</v>
      </c>
      <c r="E19" s="64">
        <v>678.90710999999988</v>
      </c>
      <c r="F19" s="64">
        <v>0</v>
      </c>
      <c r="G19" s="64">
        <v>103.82</v>
      </c>
      <c r="H19" s="55">
        <f t="shared" si="5"/>
        <v>1383.6794779999998</v>
      </c>
      <c r="I19" s="65">
        <v>370.84085999999996</v>
      </c>
      <c r="J19" s="56">
        <f t="shared" si="0"/>
        <v>678.90710999999988</v>
      </c>
      <c r="K19" s="55">
        <f t="shared" ref="K19:K25" si="6">F19</f>
        <v>0</v>
      </c>
      <c r="L19" s="55">
        <f t="shared" si="2"/>
        <v>103.82</v>
      </c>
      <c r="M19" s="55">
        <f>L19+K19+J19+I20</f>
        <v>1153.5679699999998</v>
      </c>
      <c r="N19" s="55">
        <f t="shared" si="4"/>
        <v>18911.289675999997</v>
      </c>
    </row>
    <row r="20" spans="1:14" x14ac:dyDescent="0.35">
      <c r="A20" s="5" t="s">
        <v>71</v>
      </c>
      <c r="B20" s="7">
        <v>27</v>
      </c>
      <c r="C20" s="7" t="s">
        <v>65</v>
      </c>
      <c r="D20" s="63">
        <v>600.95236799999998</v>
      </c>
      <c r="E20" s="64">
        <v>678.90710999999988</v>
      </c>
      <c r="F20" s="64">
        <v>0</v>
      </c>
      <c r="G20" s="64">
        <v>103.82</v>
      </c>
      <c r="H20" s="55">
        <f t="shared" si="5"/>
        <v>1383.6794779999998</v>
      </c>
      <c r="I20" s="65">
        <v>370.84085999999996</v>
      </c>
      <c r="J20" s="56">
        <f t="shared" si="0"/>
        <v>678.90710999999988</v>
      </c>
      <c r="K20" s="55">
        <f t="shared" si="6"/>
        <v>0</v>
      </c>
      <c r="L20" s="55">
        <f t="shared" si="2"/>
        <v>103.82</v>
      </c>
      <c r="M20" s="55">
        <f>L20+K20+J20+I21</f>
        <v>1153.5679699999998</v>
      </c>
      <c r="N20" s="55">
        <f t="shared" si="4"/>
        <v>18911.289675999997</v>
      </c>
    </row>
    <row r="21" spans="1:14" x14ac:dyDescent="0.35">
      <c r="A21" s="5" t="s">
        <v>70</v>
      </c>
      <c r="B21" s="7">
        <v>26</v>
      </c>
      <c r="C21" s="7" t="s">
        <v>65</v>
      </c>
      <c r="D21" s="63">
        <v>600.95236799999998</v>
      </c>
      <c r="E21" s="64">
        <v>531.24668625000004</v>
      </c>
      <c r="F21" s="64">
        <v>0</v>
      </c>
      <c r="G21" s="64">
        <v>92.29</v>
      </c>
      <c r="H21" s="55">
        <f t="shared" si="5"/>
        <v>1224.48905425</v>
      </c>
      <c r="I21" s="65">
        <v>370.84085999999996</v>
      </c>
      <c r="J21" s="56">
        <f t="shared" si="0"/>
        <v>531.24668625000004</v>
      </c>
      <c r="K21" s="55">
        <f t="shared" si="6"/>
        <v>0</v>
      </c>
      <c r="L21" s="55">
        <f t="shared" si="2"/>
        <v>92.29</v>
      </c>
      <c r="M21" s="55">
        <f>L21+K21+J21+I21</f>
        <v>994.37754625000002</v>
      </c>
      <c r="N21" s="55">
        <f t="shared" si="4"/>
        <v>16682.6237435</v>
      </c>
    </row>
    <row r="22" spans="1:14" x14ac:dyDescent="0.35">
      <c r="A22" s="5" t="s">
        <v>69</v>
      </c>
      <c r="B22" s="7">
        <v>29</v>
      </c>
      <c r="C22" s="7" t="s">
        <v>65</v>
      </c>
      <c r="D22" s="63">
        <v>600.95236799999998</v>
      </c>
      <c r="E22" s="64">
        <v>1001.7136499999999</v>
      </c>
      <c r="F22" s="64">
        <v>0</v>
      </c>
      <c r="G22" s="64">
        <v>129.31</v>
      </c>
      <c r="H22" s="55">
        <f t="shared" si="5"/>
        <v>1731.9760179999998</v>
      </c>
      <c r="I22" s="65">
        <v>370.84085999999996</v>
      </c>
      <c r="J22" s="56">
        <f t="shared" si="0"/>
        <v>1001.7136499999999</v>
      </c>
      <c r="K22" s="55">
        <f t="shared" si="6"/>
        <v>0</v>
      </c>
      <c r="L22" s="55">
        <f t="shared" si="2"/>
        <v>129.31</v>
      </c>
      <c r="M22" s="55">
        <f>L22+K22+J22+I22</f>
        <v>1501.8645099999999</v>
      </c>
      <c r="N22" s="55">
        <f t="shared" si="4"/>
        <v>23787.441235999999</v>
      </c>
    </row>
    <row r="23" spans="1:14" x14ac:dyDescent="0.35">
      <c r="A23" s="5" t="s">
        <v>68</v>
      </c>
      <c r="B23" s="7">
        <v>27</v>
      </c>
      <c r="C23" s="7" t="s">
        <v>65</v>
      </c>
      <c r="D23" s="63">
        <v>600.95236799999998</v>
      </c>
      <c r="E23" s="64">
        <v>678.90710999999988</v>
      </c>
      <c r="F23" s="64">
        <v>0</v>
      </c>
      <c r="G23" s="64">
        <v>103.81</v>
      </c>
      <c r="H23" s="55">
        <f t="shared" si="5"/>
        <v>1383.6694779999998</v>
      </c>
      <c r="I23" s="65">
        <v>370.84085999999996</v>
      </c>
      <c r="J23" s="56">
        <f t="shared" si="0"/>
        <v>678.90710999999988</v>
      </c>
      <c r="K23" s="55">
        <f t="shared" si="6"/>
        <v>0</v>
      </c>
      <c r="L23" s="55">
        <f t="shared" si="2"/>
        <v>103.81</v>
      </c>
      <c r="M23" s="55">
        <f>L23+K23+J23+I23</f>
        <v>1153.5579699999998</v>
      </c>
      <c r="N23" s="55">
        <f t="shared" si="4"/>
        <v>18911.149675999997</v>
      </c>
    </row>
    <row r="24" spans="1:14" x14ac:dyDescent="0.35">
      <c r="A24" s="5" t="s">
        <v>67</v>
      </c>
      <c r="B24" s="7">
        <v>27</v>
      </c>
      <c r="C24" s="7" t="s">
        <v>65</v>
      </c>
      <c r="D24" s="63">
        <v>600.95236799999998</v>
      </c>
      <c r="E24" s="64">
        <v>678.90710999999988</v>
      </c>
      <c r="F24" s="64">
        <v>0</v>
      </c>
      <c r="G24" s="64">
        <v>103.81</v>
      </c>
      <c r="H24" s="55">
        <f t="shared" si="5"/>
        <v>1383.6694779999998</v>
      </c>
      <c r="I24" s="65">
        <v>370.84085999999996</v>
      </c>
      <c r="J24" s="56">
        <f t="shared" si="0"/>
        <v>678.90710999999988</v>
      </c>
      <c r="K24" s="55">
        <f t="shared" si="6"/>
        <v>0</v>
      </c>
      <c r="L24" s="55">
        <f t="shared" si="2"/>
        <v>103.81</v>
      </c>
      <c r="M24" s="55">
        <f>L24+K24+J24+I24</f>
        <v>1153.5579699999998</v>
      </c>
      <c r="N24" s="55">
        <f t="shared" si="4"/>
        <v>18911.149675999997</v>
      </c>
    </row>
    <row r="25" spans="1:14" x14ac:dyDescent="0.35">
      <c r="A25" s="5" t="s">
        <v>66</v>
      </c>
      <c r="B25" s="7">
        <v>26</v>
      </c>
      <c r="C25" s="7" t="s">
        <v>65</v>
      </c>
      <c r="D25" s="63">
        <v>600.95236799999998</v>
      </c>
      <c r="E25" s="64">
        <v>531.24668625000004</v>
      </c>
      <c r="F25" s="64">
        <v>0</v>
      </c>
      <c r="G25" s="64">
        <v>92.29</v>
      </c>
      <c r="H25" s="55">
        <f t="shared" si="5"/>
        <v>1224.48905425</v>
      </c>
      <c r="I25" s="65">
        <v>370.84085999999996</v>
      </c>
      <c r="J25" s="56">
        <f t="shared" si="0"/>
        <v>531.24668625000004</v>
      </c>
      <c r="K25" s="55">
        <f t="shared" si="6"/>
        <v>0</v>
      </c>
      <c r="L25" s="55">
        <f t="shared" si="2"/>
        <v>92.29</v>
      </c>
      <c r="M25" s="55">
        <f>L25+K25+J25+I25</f>
        <v>994.37754625000002</v>
      </c>
      <c r="N25" s="55">
        <f t="shared" si="4"/>
        <v>16682.6237435</v>
      </c>
    </row>
    <row r="26" spans="1:14" x14ac:dyDescent="0.35">
      <c r="D26" s="62"/>
    </row>
    <row r="27" spans="1:14" x14ac:dyDescent="0.35">
      <c r="A27" s="3" t="s">
        <v>64</v>
      </c>
      <c r="B27" s="3"/>
      <c r="C27" s="3"/>
      <c r="D27" s="3"/>
      <c r="E27" s="3"/>
      <c r="F27" s="3"/>
      <c r="G27" s="3"/>
      <c r="H27" s="3"/>
      <c r="I27" s="3"/>
      <c r="J27" s="54">
        <v>533.54</v>
      </c>
    </row>
    <row r="28" spans="1:14" x14ac:dyDescent="0.35">
      <c r="A28" s="3"/>
      <c r="B28" s="3"/>
      <c r="C28" s="3"/>
      <c r="D28" s="3"/>
      <c r="E28" s="3"/>
      <c r="F28" s="3"/>
      <c r="G28" s="3"/>
      <c r="H28" s="3"/>
      <c r="I28" s="3"/>
    </row>
    <row r="29" spans="1:14" x14ac:dyDescent="0.35">
      <c r="A29" s="11" t="s">
        <v>63</v>
      </c>
      <c r="B29" s="3"/>
      <c r="C29" s="3"/>
      <c r="D29" s="3"/>
      <c r="E29" s="3"/>
      <c r="F29" s="3"/>
      <c r="G29" s="3"/>
      <c r="H29" s="3"/>
      <c r="I29" s="3"/>
      <c r="J29" s="39"/>
      <c r="K29" s="28"/>
      <c r="L29" s="28"/>
      <c r="M29" s="48"/>
      <c r="N29" s="27"/>
    </row>
    <row r="30" spans="1:14" x14ac:dyDescent="0.35">
      <c r="A30" s="3"/>
      <c r="B30" s="3"/>
      <c r="C30" s="3"/>
      <c r="D30" s="3"/>
      <c r="E30" s="3"/>
      <c r="F30" s="3"/>
      <c r="G30" s="53"/>
      <c r="H30" s="3"/>
      <c r="I30" s="30"/>
      <c r="J30" s="39"/>
      <c r="K30" s="28"/>
      <c r="L30" s="28"/>
      <c r="M30" s="48"/>
      <c r="N30" s="27"/>
    </row>
    <row r="31" spans="1:14" ht="15" customHeight="1" x14ac:dyDescent="0.35">
      <c r="A31" s="69" t="s">
        <v>6</v>
      </c>
      <c r="B31" s="70" t="s">
        <v>43</v>
      </c>
      <c r="C31" s="70"/>
      <c r="D31" s="71" t="s">
        <v>62</v>
      </c>
      <c r="E31" s="71"/>
      <c r="F31" s="72" t="s">
        <v>42</v>
      </c>
      <c r="G31" s="72"/>
      <c r="I31" s="51"/>
      <c r="J31" s="40"/>
      <c r="K31" s="28"/>
      <c r="L31" s="48"/>
      <c r="M31" s="27"/>
    </row>
    <row r="32" spans="1:14" x14ac:dyDescent="0.35">
      <c r="A32" s="69"/>
      <c r="B32" s="10" t="s">
        <v>61</v>
      </c>
      <c r="C32" s="10" t="s">
        <v>60</v>
      </c>
      <c r="D32" s="10" t="s">
        <v>61</v>
      </c>
      <c r="E32" s="10" t="s">
        <v>60</v>
      </c>
      <c r="F32" s="10" t="s">
        <v>61</v>
      </c>
      <c r="G32" s="10" t="s">
        <v>60</v>
      </c>
      <c r="H32" s="52"/>
      <c r="I32" s="51"/>
      <c r="J32" s="40"/>
      <c r="K32" s="28"/>
      <c r="L32" s="48"/>
      <c r="M32" s="27"/>
    </row>
    <row r="33" spans="1:14" x14ac:dyDescent="0.35">
      <c r="A33" s="7" t="s">
        <v>1</v>
      </c>
      <c r="B33" s="66">
        <v>53.39</v>
      </c>
      <c r="C33" s="66">
        <f>B33*0.4332</f>
        <v>23.128547999999999</v>
      </c>
      <c r="D33" s="66">
        <v>32.96</v>
      </c>
      <c r="E33" s="63">
        <f>D33*0.4332</f>
        <v>14.278271999999999</v>
      </c>
      <c r="F33" s="46">
        <f>B33*12+D33*2</f>
        <v>706.6</v>
      </c>
      <c r="G33" s="46">
        <f>C33*12+E33*2</f>
        <v>306.09911999999997</v>
      </c>
      <c r="H33" s="2"/>
      <c r="I33" s="39"/>
      <c r="J33" s="40"/>
      <c r="K33" s="28"/>
      <c r="L33" s="48"/>
      <c r="M33" s="27"/>
    </row>
    <row r="34" spans="1:14" x14ac:dyDescent="0.35">
      <c r="A34" s="7" t="s">
        <v>0</v>
      </c>
      <c r="B34" s="63">
        <v>43.54</v>
      </c>
      <c r="C34" s="63">
        <f>B34*0.4332</f>
        <v>18.861528</v>
      </c>
      <c r="D34" s="63">
        <v>31.74</v>
      </c>
      <c r="E34" s="63">
        <f>D34*0.4332</f>
        <v>13.749767999999998</v>
      </c>
      <c r="F34" s="46">
        <f>B34*12+D34*2</f>
        <v>585.96</v>
      </c>
      <c r="G34" s="46">
        <f>C34*12+E34*2</f>
        <v>253.837872</v>
      </c>
      <c r="H34" s="2"/>
      <c r="I34" s="51"/>
      <c r="J34" s="40"/>
      <c r="K34" s="28"/>
      <c r="L34" s="48"/>
      <c r="M34" s="27"/>
    </row>
    <row r="35" spans="1:14" x14ac:dyDescent="0.35">
      <c r="A35" s="3"/>
      <c r="B35" s="3"/>
      <c r="C35" s="3"/>
      <c r="D35" s="3"/>
      <c r="E35" s="3"/>
      <c r="F35" s="3"/>
      <c r="G35" s="3"/>
      <c r="H35" s="3"/>
      <c r="I35" s="3"/>
      <c r="J35" s="39"/>
      <c r="K35" s="28"/>
      <c r="L35" s="28"/>
      <c r="M35" s="48"/>
      <c r="N35" s="27"/>
    </row>
    <row r="36" spans="1:14" x14ac:dyDescent="0.35">
      <c r="A36" s="11" t="s">
        <v>59</v>
      </c>
      <c r="B36" s="3"/>
      <c r="C36" s="3"/>
      <c r="D36" s="3"/>
      <c r="E36" s="3"/>
      <c r="F36" s="3"/>
      <c r="G36" s="3"/>
      <c r="H36" s="3"/>
      <c r="I36" s="3"/>
      <c r="J36" s="39"/>
      <c r="K36" s="28"/>
      <c r="L36" s="28"/>
      <c r="M36" s="48"/>
      <c r="N36" s="27"/>
    </row>
    <row r="37" spans="1:14" x14ac:dyDescent="0.35">
      <c r="A37" s="3"/>
      <c r="B37" s="50"/>
      <c r="C37" s="3"/>
      <c r="D37" s="50"/>
      <c r="E37" s="3"/>
      <c r="F37" s="3"/>
      <c r="G37" s="3"/>
      <c r="H37" s="3"/>
      <c r="I37" s="3"/>
      <c r="J37" s="39"/>
      <c r="K37" s="28"/>
      <c r="L37" s="28"/>
      <c r="M37" s="48"/>
      <c r="N37" s="27"/>
    </row>
    <row r="38" spans="1:14" ht="30" customHeight="1" x14ac:dyDescent="0.35">
      <c r="A38" s="10" t="s">
        <v>58</v>
      </c>
      <c r="B38" s="45" t="s">
        <v>57</v>
      </c>
      <c r="C38" s="13" t="s">
        <v>56</v>
      </c>
      <c r="D38" s="13" t="s">
        <v>55</v>
      </c>
      <c r="E38" s="49" t="s">
        <v>54</v>
      </c>
      <c r="F38" s="14"/>
      <c r="J38" s="40"/>
      <c r="K38" s="28"/>
      <c r="L38" s="28"/>
      <c r="M38" s="48"/>
      <c r="N38" s="27"/>
    </row>
    <row r="39" spans="1:14" x14ac:dyDescent="0.35">
      <c r="A39" s="7">
        <v>29</v>
      </c>
      <c r="B39" s="46">
        <v>185.89420500000003</v>
      </c>
      <c r="C39" s="6">
        <f>B39*14</f>
        <v>2602.5188700000003</v>
      </c>
      <c r="D39" s="6">
        <f>B39*12</f>
        <v>2230.7304600000002</v>
      </c>
      <c r="E39" s="6">
        <f>B39*12</f>
        <v>2230.7304600000002</v>
      </c>
      <c r="F39" s="2"/>
      <c r="G39" s="2"/>
      <c r="J39" s="39"/>
      <c r="K39" s="28"/>
      <c r="L39" s="28"/>
      <c r="M39" s="48"/>
      <c r="N39" s="27"/>
    </row>
    <row r="40" spans="1:14" x14ac:dyDescent="0.35">
      <c r="A40" s="7">
        <v>27</v>
      </c>
      <c r="B40" s="46">
        <v>150.59428124999999</v>
      </c>
      <c r="C40" s="6">
        <f>B40*14</f>
        <v>2108.3199374999999</v>
      </c>
      <c r="D40" s="6">
        <f>B40*12</f>
        <v>1807.1313749999999</v>
      </c>
      <c r="E40" s="6">
        <f>B40*12</f>
        <v>1807.1313749999999</v>
      </c>
      <c r="F40" s="2"/>
      <c r="G40" s="2"/>
      <c r="J40" s="39"/>
      <c r="K40" s="28"/>
      <c r="L40" s="28"/>
      <c r="M40" s="47"/>
    </row>
    <row r="41" spans="1:14" x14ac:dyDescent="0.35">
      <c r="A41" s="7">
        <v>26</v>
      </c>
      <c r="B41" s="46">
        <v>127.42513</v>
      </c>
      <c r="C41" s="6">
        <f>B41*14</f>
        <v>1783.95182</v>
      </c>
      <c r="D41" s="6">
        <f>B41*12</f>
        <v>1529.1015600000001</v>
      </c>
      <c r="E41" s="6">
        <f>B41*12</f>
        <v>1529.1015600000001</v>
      </c>
      <c r="F41" s="2"/>
      <c r="G41" s="2"/>
      <c r="J41" s="39"/>
      <c r="K41" s="28"/>
      <c r="L41" s="28"/>
      <c r="M41" s="36"/>
    </row>
    <row r="42" spans="1:14" x14ac:dyDescent="0.35">
      <c r="A42" s="38"/>
      <c r="B42" s="37"/>
      <c r="C42" s="14"/>
      <c r="D42" s="14"/>
      <c r="E42" s="14"/>
      <c r="H42" s="2"/>
      <c r="J42" s="39"/>
      <c r="K42" s="28"/>
      <c r="L42" s="28"/>
      <c r="M42" s="36"/>
    </row>
    <row r="43" spans="1:14" x14ac:dyDescent="0.35">
      <c r="A43" s="35" t="s">
        <v>53</v>
      </c>
      <c r="B43" s="45" t="s">
        <v>43</v>
      </c>
      <c r="C43" s="44" t="s">
        <v>42</v>
      </c>
      <c r="H43" s="2"/>
      <c r="J43" s="39"/>
      <c r="K43" s="28"/>
      <c r="L43" s="28"/>
      <c r="M43" s="27"/>
      <c r="N43" s="27"/>
    </row>
    <row r="44" spans="1:14" x14ac:dyDescent="0.35">
      <c r="A44" s="20" t="s">
        <v>52</v>
      </c>
      <c r="B44" s="19">
        <v>1782.19</v>
      </c>
      <c r="C44" s="6">
        <f t="shared" ref="C44:C51" si="7">B44*14</f>
        <v>24950.66</v>
      </c>
      <c r="D44" s="2"/>
      <c r="E44" s="41"/>
      <c r="F44" s="43"/>
      <c r="G44" s="43"/>
      <c r="H44" s="2"/>
      <c r="J44" s="39"/>
      <c r="K44" s="28"/>
      <c r="L44" s="28"/>
      <c r="M44" s="27"/>
      <c r="N44" s="27"/>
    </row>
    <row r="45" spans="1:14" x14ac:dyDescent="0.35">
      <c r="A45" s="20" t="s">
        <v>51</v>
      </c>
      <c r="B45" s="19">
        <v>805.70801499999993</v>
      </c>
      <c r="C45" s="6">
        <f t="shared" si="7"/>
        <v>11279.912209999999</v>
      </c>
      <c r="D45" s="2"/>
      <c r="E45" s="42"/>
      <c r="F45" s="39"/>
      <c r="G45" s="41"/>
      <c r="H45" s="2"/>
      <c r="J45" s="39"/>
      <c r="K45" s="28"/>
      <c r="L45" s="28"/>
      <c r="M45" s="27"/>
      <c r="N45" s="27"/>
    </row>
    <row r="46" spans="1:14" x14ac:dyDescent="0.35">
      <c r="A46" s="20" t="s">
        <v>50</v>
      </c>
      <c r="B46" s="19">
        <v>805.70801499999993</v>
      </c>
      <c r="C46" s="6">
        <f t="shared" si="7"/>
        <v>11279.912209999999</v>
      </c>
      <c r="D46" s="2"/>
      <c r="E46" s="42"/>
      <c r="F46" s="39"/>
      <c r="G46" s="41"/>
      <c r="H46" s="2"/>
      <c r="J46" s="39"/>
      <c r="K46" s="28"/>
      <c r="L46" s="28"/>
      <c r="M46" s="27"/>
      <c r="N46" s="27"/>
    </row>
    <row r="47" spans="1:14" x14ac:dyDescent="0.35">
      <c r="A47" s="20" t="s">
        <v>49</v>
      </c>
      <c r="B47" s="19">
        <v>628.23044375000006</v>
      </c>
      <c r="C47" s="6">
        <f t="shared" si="7"/>
        <v>8795.2262125000016</v>
      </c>
      <c r="D47" s="2"/>
      <c r="E47" s="42"/>
      <c r="F47" s="39"/>
      <c r="G47" s="41"/>
      <c r="H47" s="2"/>
      <c r="J47" s="39"/>
      <c r="K47" s="28"/>
      <c r="L47" s="28"/>
      <c r="M47" s="27"/>
      <c r="N47" s="27"/>
    </row>
    <row r="48" spans="1:14" x14ac:dyDescent="0.35">
      <c r="A48" s="20" t="s">
        <v>48</v>
      </c>
      <c r="B48" s="19">
        <v>339.02700125000001</v>
      </c>
      <c r="C48" s="6">
        <f t="shared" si="7"/>
        <v>4746.3780175000002</v>
      </c>
      <c r="D48" s="2"/>
      <c r="J48" s="40"/>
      <c r="K48" s="28"/>
      <c r="L48" s="28"/>
      <c r="M48" s="27"/>
      <c r="N48" s="27"/>
    </row>
    <row r="49" spans="1:14" x14ac:dyDescent="0.35">
      <c r="A49" s="20" t="s">
        <v>47</v>
      </c>
      <c r="B49" s="19">
        <v>339.02700125000001</v>
      </c>
      <c r="C49" s="6">
        <f t="shared" si="7"/>
        <v>4746.3780175000002</v>
      </c>
      <c r="D49" s="2"/>
      <c r="J49" s="40"/>
      <c r="K49" s="28"/>
      <c r="L49" s="28"/>
      <c r="M49" s="27"/>
      <c r="N49" s="27"/>
    </row>
    <row r="50" spans="1:14" x14ac:dyDescent="0.35">
      <c r="A50" s="20" t="s">
        <v>46</v>
      </c>
      <c r="B50" s="19">
        <v>454.60225999999994</v>
      </c>
      <c r="C50" s="6">
        <f t="shared" si="7"/>
        <v>6364.4316399999989</v>
      </c>
      <c r="D50" s="2"/>
      <c r="J50" s="39"/>
      <c r="K50" s="28"/>
      <c r="L50" s="28"/>
      <c r="M50" s="27"/>
      <c r="N50" s="27"/>
    </row>
    <row r="51" spans="1:14" x14ac:dyDescent="0.35">
      <c r="A51" s="20" t="s">
        <v>45</v>
      </c>
      <c r="B51" s="19">
        <v>244.38408750000002</v>
      </c>
      <c r="C51" s="6">
        <f t="shared" si="7"/>
        <v>3421.3772250000002</v>
      </c>
      <c r="D51" s="2"/>
      <c r="K51" s="28"/>
      <c r="L51" s="28"/>
      <c r="M51" s="27"/>
      <c r="N51" s="27"/>
    </row>
    <row r="52" spans="1:14" x14ac:dyDescent="0.35">
      <c r="A52" s="38"/>
      <c r="B52" s="37"/>
      <c r="C52" s="14"/>
      <c r="D52" s="2"/>
      <c r="E52" s="14"/>
      <c r="J52" s="30"/>
      <c r="K52" s="28"/>
      <c r="L52" s="28"/>
      <c r="M52" s="36"/>
    </row>
    <row r="53" spans="1:14" x14ac:dyDescent="0.35">
      <c r="A53" s="38"/>
      <c r="B53" s="37"/>
      <c r="C53" s="14"/>
      <c r="D53" s="2"/>
      <c r="E53" s="14"/>
      <c r="K53" s="28"/>
      <c r="L53" s="28"/>
      <c r="M53" s="36"/>
    </row>
    <row r="54" spans="1:14" ht="32.25" customHeight="1" x14ac:dyDescent="0.35">
      <c r="A54" s="35" t="s">
        <v>44</v>
      </c>
      <c r="B54" s="34" t="s">
        <v>43</v>
      </c>
      <c r="C54" s="33" t="s">
        <v>42</v>
      </c>
      <c r="D54" s="2"/>
      <c r="J54" s="32"/>
      <c r="K54" s="28"/>
      <c r="L54" s="28"/>
      <c r="M54" s="27"/>
      <c r="N54" s="27"/>
    </row>
    <row r="55" spans="1:14" x14ac:dyDescent="0.35">
      <c r="A55" s="20" t="s">
        <v>41</v>
      </c>
      <c r="B55" s="19">
        <v>805.71</v>
      </c>
      <c r="C55" s="19">
        <f>B55*14</f>
        <v>11279.94</v>
      </c>
      <c r="D55" s="2"/>
      <c r="J55" s="30"/>
      <c r="K55" s="28"/>
      <c r="L55" s="28"/>
      <c r="M55" s="27"/>
      <c r="N55" s="27"/>
    </row>
    <row r="56" spans="1:14" x14ac:dyDescent="0.35">
      <c r="A56" s="5" t="s">
        <v>40</v>
      </c>
      <c r="B56" s="19">
        <v>628.23044375000006</v>
      </c>
      <c r="C56" s="19">
        <f>B56*14</f>
        <v>8795.2262125000016</v>
      </c>
      <c r="D56" s="2"/>
      <c r="J56" s="30"/>
      <c r="K56" s="28"/>
      <c r="L56" s="28"/>
      <c r="M56" s="27"/>
      <c r="N56" s="27"/>
    </row>
    <row r="57" spans="1:14" x14ac:dyDescent="0.35">
      <c r="A57" s="5" t="s">
        <v>39</v>
      </c>
      <c r="B57" s="31" t="s">
        <v>38</v>
      </c>
      <c r="C57" s="31" t="s">
        <v>38</v>
      </c>
      <c r="D57" s="2"/>
      <c r="J57" s="30"/>
      <c r="L57" s="28"/>
      <c r="M57" s="27"/>
      <c r="N57" s="27"/>
    </row>
    <row r="58" spans="1:14" x14ac:dyDescent="0.35">
      <c r="A58" s="5" t="s">
        <v>37</v>
      </c>
      <c r="B58" s="19">
        <v>628.23044375000006</v>
      </c>
      <c r="C58" s="19">
        <f t="shared" ref="C58:C77" si="8">B58*14</f>
        <v>8795.2262125000016</v>
      </c>
      <c r="D58" s="2"/>
      <c r="J58" s="30"/>
      <c r="L58" s="28"/>
      <c r="M58" s="27"/>
      <c r="N58" s="27"/>
    </row>
    <row r="59" spans="1:14" x14ac:dyDescent="0.35">
      <c r="A59" s="5" t="s">
        <v>36</v>
      </c>
      <c r="B59" s="19">
        <v>244.38408750000002</v>
      </c>
      <c r="C59" s="19">
        <f t="shared" si="8"/>
        <v>3421.3772250000002</v>
      </c>
      <c r="D59" s="2"/>
      <c r="L59" s="28"/>
      <c r="M59" s="27"/>
      <c r="N59" s="27"/>
    </row>
    <row r="60" spans="1:14" x14ac:dyDescent="0.35">
      <c r="A60" s="20" t="s">
        <v>35</v>
      </c>
      <c r="B60" s="19">
        <v>628.23044375000006</v>
      </c>
      <c r="C60" s="19">
        <f t="shared" si="8"/>
        <v>8795.2262125000016</v>
      </c>
      <c r="D60" s="2"/>
      <c r="J60" s="29"/>
      <c r="L60" s="28"/>
      <c r="M60" s="27"/>
      <c r="N60" s="27"/>
    </row>
    <row r="61" spans="1:14" x14ac:dyDescent="0.35">
      <c r="A61" s="5" t="s">
        <v>34</v>
      </c>
      <c r="B61" s="19">
        <v>244.38408750000002</v>
      </c>
      <c r="C61" s="19">
        <f t="shared" si="8"/>
        <v>3421.3772250000002</v>
      </c>
      <c r="D61" s="2"/>
    </row>
    <row r="62" spans="1:14" x14ac:dyDescent="0.35">
      <c r="A62" s="5" t="s">
        <v>33</v>
      </c>
      <c r="B62" s="19">
        <v>339.02700125000001</v>
      </c>
      <c r="C62" s="19">
        <f t="shared" si="8"/>
        <v>4746.3780175000002</v>
      </c>
      <c r="D62" s="2"/>
    </row>
    <row r="63" spans="1:14" x14ac:dyDescent="0.35">
      <c r="A63" s="5" t="s">
        <v>32</v>
      </c>
      <c r="B63" s="19">
        <v>169.51870249999999</v>
      </c>
      <c r="C63" s="19">
        <f t="shared" si="8"/>
        <v>2373.2618349999998</v>
      </c>
      <c r="D63" s="2"/>
    </row>
    <row r="64" spans="1:14" x14ac:dyDescent="0.35">
      <c r="A64" s="5" t="s">
        <v>31</v>
      </c>
      <c r="B64" s="19">
        <v>244.38408750000002</v>
      </c>
      <c r="C64" s="19">
        <f t="shared" si="8"/>
        <v>3421.3772250000002</v>
      </c>
      <c r="D64" s="2"/>
    </row>
    <row r="65" spans="1:10" x14ac:dyDescent="0.35">
      <c r="A65" s="5" t="s">
        <v>30</v>
      </c>
      <c r="B65" s="19">
        <v>628.23044375000006</v>
      </c>
      <c r="C65" s="19">
        <f t="shared" si="8"/>
        <v>8795.2262125000016</v>
      </c>
      <c r="D65" s="2"/>
    </row>
    <row r="66" spans="1:10" x14ac:dyDescent="0.35">
      <c r="A66" s="5" t="s">
        <v>29</v>
      </c>
      <c r="B66" s="19">
        <v>339.02700125000001</v>
      </c>
      <c r="C66" s="19">
        <f t="shared" si="8"/>
        <v>4746.3780175000002</v>
      </c>
      <c r="D66" s="2"/>
      <c r="H66" s="26"/>
      <c r="I66" s="25"/>
    </row>
    <row r="67" spans="1:10" x14ac:dyDescent="0.35">
      <c r="A67" s="5" t="s">
        <v>28</v>
      </c>
      <c r="B67" s="19">
        <v>805.70801499999993</v>
      </c>
      <c r="C67" s="19">
        <f t="shared" si="8"/>
        <v>11279.912209999999</v>
      </c>
      <c r="D67" s="2"/>
    </row>
    <row r="68" spans="1:10" x14ac:dyDescent="0.35">
      <c r="A68" s="5" t="s">
        <v>27</v>
      </c>
      <c r="B68" s="19">
        <v>628.23044375000006</v>
      </c>
      <c r="C68" s="19">
        <f t="shared" si="8"/>
        <v>8795.2262125000016</v>
      </c>
      <c r="D68" s="2"/>
      <c r="H68" s="24"/>
      <c r="I68" s="23"/>
    </row>
    <row r="69" spans="1:10" x14ac:dyDescent="0.35">
      <c r="A69" s="5" t="s">
        <v>26</v>
      </c>
      <c r="B69" s="19">
        <v>628.23044375000006</v>
      </c>
      <c r="C69" s="19">
        <f t="shared" si="8"/>
        <v>8795.2262125000016</v>
      </c>
      <c r="D69" s="2"/>
    </row>
    <row r="70" spans="1:10" x14ac:dyDescent="0.35">
      <c r="A70" s="5" t="s">
        <v>25</v>
      </c>
      <c r="B70" s="19">
        <v>454.60225999999994</v>
      </c>
      <c r="C70" s="19">
        <f t="shared" si="8"/>
        <v>6364.4316399999989</v>
      </c>
      <c r="D70" s="2"/>
      <c r="H70" s="11" t="s">
        <v>24</v>
      </c>
      <c r="I70" s="3"/>
    </row>
    <row r="71" spans="1:10" x14ac:dyDescent="0.35">
      <c r="A71" s="5" t="s">
        <v>23</v>
      </c>
      <c r="B71" s="19">
        <v>454.60225999999994</v>
      </c>
      <c r="C71" s="19">
        <f t="shared" si="8"/>
        <v>6364.4316399999989</v>
      </c>
      <c r="D71" s="2"/>
    </row>
    <row r="72" spans="1:10" x14ac:dyDescent="0.35">
      <c r="A72" s="5" t="s">
        <v>22</v>
      </c>
      <c r="B72" s="19">
        <v>454.60225999999994</v>
      </c>
      <c r="C72" s="19">
        <f t="shared" si="8"/>
        <v>6364.4316399999989</v>
      </c>
      <c r="D72" s="2"/>
      <c r="H72" s="10" t="s">
        <v>21</v>
      </c>
      <c r="I72" s="22" t="s">
        <v>20</v>
      </c>
      <c r="J72" s="21" t="s">
        <v>19</v>
      </c>
    </row>
    <row r="73" spans="1:10" x14ac:dyDescent="0.35">
      <c r="A73" s="5" t="s">
        <v>18</v>
      </c>
      <c r="B73" s="19">
        <v>454.60225999999994</v>
      </c>
      <c r="C73" s="19">
        <f t="shared" si="8"/>
        <v>6364.4316399999989</v>
      </c>
      <c r="D73" s="2"/>
      <c r="H73" s="18" t="s">
        <v>17</v>
      </c>
      <c r="I73" s="17">
        <v>0.23599999999999999</v>
      </c>
      <c r="J73" s="17">
        <v>0.23599999999999999</v>
      </c>
    </row>
    <row r="74" spans="1:10" x14ac:dyDescent="0.35">
      <c r="A74" s="5" t="s">
        <v>16</v>
      </c>
      <c r="B74" s="19">
        <v>339.02700125000001</v>
      </c>
      <c r="C74" s="19">
        <f t="shared" si="8"/>
        <v>4746.3780175000002</v>
      </c>
      <c r="D74" s="2"/>
      <c r="H74" s="18" t="s">
        <v>15</v>
      </c>
      <c r="I74" s="17">
        <v>5.5E-2</v>
      </c>
      <c r="J74" s="17"/>
    </row>
    <row r="75" spans="1:10" x14ac:dyDescent="0.35">
      <c r="A75" s="5" t="s">
        <v>14</v>
      </c>
      <c r="B75" s="19">
        <v>454.60225999999994</v>
      </c>
      <c r="C75" s="19">
        <f t="shared" si="8"/>
        <v>6364.4316399999989</v>
      </c>
      <c r="D75" s="2"/>
      <c r="H75" s="18" t="s">
        <v>13</v>
      </c>
      <c r="I75" s="17">
        <v>6.0000000000000001E-3</v>
      </c>
      <c r="J75" s="17">
        <v>6.0000000000000001E-3</v>
      </c>
    </row>
    <row r="76" spans="1:10" x14ac:dyDescent="0.35">
      <c r="A76" s="5" t="s">
        <v>12</v>
      </c>
      <c r="B76" s="19">
        <v>339.02700125000001</v>
      </c>
      <c r="C76" s="19">
        <f t="shared" si="8"/>
        <v>4746.3780175000002</v>
      </c>
      <c r="D76" s="2"/>
      <c r="H76" s="18" t="s">
        <v>11</v>
      </c>
      <c r="I76" s="17">
        <v>6.7000000000000002E-3</v>
      </c>
      <c r="J76" s="17">
        <v>7.4999999999999997E-3</v>
      </c>
    </row>
    <row r="77" spans="1:10" x14ac:dyDescent="0.35">
      <c r="A77" s="20" t="s">
        <v>10</v>
      </c>
      <c r="B77" s="19">
        <v>169.51870249999999</v>
      </c>
      <c r="C77" s="19">
        <f t="shared" si="8"/>
        <v>2373.2618349999998</v>
      </c>
      <c r="D77" s="2"/>
      <c r="H77" s="18" t="s">
        <v>9</v>
      </c>
      <c r="I77" s="17">
        <v>1.4999999999999999E-2</v>
      </c>
      <c r="J77" s="16">
        <v>1.4999999999999999E-2</v>
      </c>
    </row>
    <row r="78" spans="1:10" x14ac:dyDescent="0.35">
      <c r="A78" s="3"/>
      <c r="B78" s="15"/>
      <c r="C78" s="14"/>
      <c r="H78" s="13" t="s">
        <v>8</v>
      </c>
      <c r="I78" s="12">
        <f>SUM(I73:I77)</f>
        <v>0.31869999999999998</v>
      </c>
      <c r="J78" s="12">
        <f>SUM(J73:J77)</f>
        <v>0.26450000000000001</v>
      </c>
    </row>
    <row r="79" spans="1:10" x14ac:dyDescent="0.35">
      <c r="A79" s="11" t="s">
        <v>7</v>
      </c>
      <c r="B79" s="3"/>
      <c r="C79" s="3"/>
      <c r="D79" s="3"/>
    </row>
    <row r="81" spans="1:5" x14ac:dyDescent="0.35">
      <c r="A81" s="10" t="s">
        <v>6</v>
      </c>
      <c r="B81" s="9" t="s">
        <v>5</v>
      </c>
      <c r="C81" s="8" t="s">
        <v>4</v>
      </c>
      <c r="D81" s="9" t="s">
        <v>3</v>
      </c>
      <c r="E81" s="8" t="s">
        <v>2</v>
      </c>
    </row>
    <row r="82" spans="1:5" x14ac:dyDescent="0.35">
      <c r="A82" s="7" t="s">
        <v>1</v>
      </c>
      <c r="B82" s="6">
        <v>51.68</v>
      </c>
      <c r="C82" s="6">
        <v>118.04</v>
      </c>
      <c r="D82" s="5">
        <v>22.39</v>
      </c>
      <c r="E82" s="4">
        <v>51.13</v>
      </c>
    </row>
    <row r="83" spans="1:5" x14ac:dyDescent="0.35">
      <c r="A83" s="7" t="s">
        <v>0</v>
      </c>
      <c r="B83" s="6">
        <v>40.68</v>
      </c>
      <c r="C83" s="6">
        <v>92.9</v>
      </c>
      <c r="D83" s="5">
        <v>17.62</v>
      </c>
      <c r="E83" s="4">
        <v>40.24</v>
      </c>
    </row>
    <row r="85" spans="1:5" x14ac:dyDescent="0.35">
      <c r="A85" s="3"/>
    </row>
    <row r="87" spans="1:5" x14ac:dyDescent="0.35">
      <c r="A87" s="3"/>
    </row>
    <row r="88" spans="1:5" x14ac:dyDescent="0.35">
      <c r="A88" s="3"/>
    </row>
    <row r="89" spans="1:5" x14ac:dyDescent="0.35">
      <c r="A89" s="3"/>
    </row>
    <row r="90" spans="1:5" x14ac:dyDescent="0.35">
      <c r="A90" s="3"/>
    </row>
  </sheetData>
  <mergeCells count="9">
    <mergeCell ref="J8:N8"/>
    <mergeCell ref="A31:A32"/>
    <mergeCell ref="B31:C31"/>
    <mergeCell ref="D31:E31"/>
    <mergeCell ref="F31:G31"/>
    <mergeCell ref="A8:A9"/>
    <mergeCell ref="B8:B9"/>
    <mergeCell ref="C8:C9"/>
    <mergeCell ref="D8:I8"/>
  </mergeCells>
  <pageMargins left="0.7" right="0.7" top="0.75" bottom="0.75" header="0.3" footer="0.3"/>
  <pageSetup paperSize="8" scale="77" fitToHeight="0" orientation="landscape" r:id="rId1"/>
  <rowBreaks count="1" manualBreakCount="1">
    <brk id="53" max="13" man="1"/>
  </rowBreaks>
  <colBreaks count="1" manualBreakCount="1">
    <brk id="6" max="82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8c234ab-d4cd-4c3a-a54c-d4a5d56e7f0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405ED11C5D424AA23F868586BFF276" ma:contentTypeVersion="10" ma:contentTypeDescription="Crea un document nou" ma:contentTypeScope="" ma:versionID="bccbb9b6862bdc7082881411ee0ced87">
  <xsd:schema xmlns:xsd="http://www.w3.org/2001/XMLSchema" xmlns:xs="http://www.w3.org/2001/XMLSchema" xmlns:p="http://schemas.microsoft.com/office/2006/metadata/properties" xmlns:ns2="58c234ab-d4cd-4c3a-a54c-d4a5d56e7f09" targetNamespace="http://schemas.microsoft.com/office/2006/metadata/properties" ma:root="true" ma:fieldsID="5ef5f82e9b286e950fba96997a1dcb10" ns2:_="">
    <xsd:import namespace="58c234ab-d4cd-4c3a-a54c-d4a5d56e7f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8c234ab-d4cd-4c3a-a54c-d4a5d56e7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es de la imatge" ma:readOnly="false" ma:fieldId="{5cf76f15-5ced-4ddc-b409-7134ff3c332f}" ma:taxonomyMulti="true" ma:sspId="c3acdd63-aa44-4af6-aeb8-3c4a7f97d7a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us de contingut"/>
        <xsd:element ref="dc:title" minOccurs="0" maxOccurs="1" ma:index="4" ma:displayName="Títo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E85791-C99E-420D-A05C-A11048E08E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B94DFC8-3E74-4D7D-B4A1-E69B612F95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89354D1-1C18-41E1-9FE7-163B024D3C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2026</vt:lpstr>
      <vt:lpstr>'2026'!Àrea_d'impressió</vt:lpstr>
    </vt:vector>
  </TitlesOfParts>
  <Company>Universitat Rovira i Virgili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Alvarez Molina</dc:creator>
  <cp:lastModifiedBy>Laura Galofré Ribas</cp:lastModifiedBy>
  <cp:lastPrinted>2026-02-10T07:15:21Z</cp:lastPrinted>
  <dcterms:created xsi:type="dcterms:W3CDTF">2026-02-10T07:04:29Z</dcterms:created>
  <dcterms:modified xsi:type="dcterms:W3CDTF">2026-05-14T11:19:31Z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0x010100C1405ED11C5D424AA23F868586BFF276</vt:lpwstr>
  </property>
</Properties>
</file>