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vira.sharepoint.com/sites/msteams_e434f9_061033-Web/Documentos compartidos/Web/Intranet NOVA/Retribucions/2025_TAULES SALARIALS/2025_TAULES SALARIALS/"/>
    </mc:Choice>
  </mc:AlternateContent>
  <xr:revisionPtr revIDLastSave="0" documentId="14_{C4855453-4650-428C-BE79-68047CDCDDDD}" xr6:coauthVersionLast="47" xr6:coauthVersionMax="47" xr10:uidLastSave="{00000000-0000-0000-0000-000000000000}"/>
  <bookViews>
    <workbookView xWindow="-120" yWindow="-120" windowWidth="29040" windowHeight="15840" xr2:uid="{9098DED0-4D40-4BA4-99A9-0BE432869DA1}"/>
  </bookViews>
  <sheets>
    <sheet name="2024" sheetId="7" r:id="rId1"/>
    <sheet name="P. SUBS" sheetId="5" r:id="rId2"/>
    <sheet name="ASSOCIATS" sheetId="8" r:id="rId3"/>
  </sheets>
  <definedNames>
    <definedName name="_FilterDatabase" localSheetId="2" hidden="1">ASSOCIATS!$A$2:$FU$14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5" l="1"/>
  <c r="L3" i="5"/>
  <c r="E23" i="8"/>
  <c r="F23" i="8" s="1"/>
  <c r="D23" i="8"/>
  <c r="C23" i="8"/>
  <c r="B23" i="8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E22" i="8"/>
  <c r="F22" i="8" s="1"/>
  <c r="E21" i="8"/>
  <c r="F21" i="8" s="1"/>
  <c r="E20" i="8"/>
  <c r="E19" i="8"/>
  <c r="F19" i="8" s="1"/>
  <c r="E18" i="8"/>
  <c r="F18" i="8" s="1"/>
  <c r="E14" i="8"/>
  <c r="F14" i="8" s="1"/>
  <c r="E13" i="8"/>
  <c r="F13" i="8" s="1"/>
  <c r="E12" i="8"/>
  <c r="F12" i="8" s="1"/>
  <c r="E11" i="8"/>
  <c r="F11" i="8" s="1"/>
  <c r="E10" i="8"/>
  <c r="F10" i="8" s="1"/>
  <c r="E9" i="8"/>
  <c r="F9" i="8" s="1"/>
  <c r="E8" i="8"/>
  <c r="F8" i="8" s="1"/>
  <c r="E7" i="8"/>
  <c r="F7" i="8" s="1"/>
  <c r="E6" i="8"/>
  <c r="F6" i="8" s="1"/>
  <c r="E5" i="8"/>
  <c r="F5" i="8" s="1"/>
  <c r="E4" i="8"/>
  <c r="F4" i="8" s="1"/>
  <c r="E3" i="8"/>
  <c r="F3" i="8" s="1"/>
  <c r="F20" i="8" l="1"/>
  <c r="C62" i="7"/>
  <c r="C61" i="7"/>
  <c r="I60" i="7"/>
  <c r="H60" i="7"/>
  <c r="G60" i="7"/>
  <c r="C60" i="7"/>
  <c r="C59" i="7"/>
  <c r="C58" i="7"/>
  <c r="I54" i="7"/>
  <c r="C54" i="7"/>
  <c r="C53" i="7"/>
  <c r="C52" i="7"/>
  <c r="C51" i="7"/>
  <c r="G45" i="7"/>
  <c r="F45" i="7"/>
  <c r="G44" i="7"/>
  <c r="F44" i="7"/>
  <c r="F43" i="7"/>
  <c r="G43" i="7" s="1"/>
  <c r="F42" i="7"/>
  <c r="G42" i="7" s="1"/>
  <c r="G41" i="7"/>
  <c r="F41" i="7"/>
  <c r="G40" i="7"/>
  <c r="F40" i="7"/>
  <c r="F39" i="7"/>
  <c r="G39" i="7" s="1"/>
  <c r="F38" i="7"/>
  <c r="G38" i="7" s="1"/>
  <c r="G37" i="7"/>
  <c r="F37" i="7"/>
  <c r="G36" i="7"/>
  <c r="F36" i="7"/>
  <c r="F35" i="7"/>
  <c r="G35" i="7" s="1"/>
  <c r="F34" i="7"/>
  <c r="G34" i="7" s="1"/>
  <c r="G33" i="7"/>
  <c r="F33" i="7"/>
  <c r="G32" i="7"/>
  <c r="F32" i="7"/>
  <c r="F31" i="7"/>
  <c r="G31" i="7" s="1"/>
  <c r="F30" i="7"/>
  <c r="G30" i="7" s="1"/>
  <c r="G29" i="7"/>
  <c r="F29" i="7"/>
  <c r="G28" i="7"/>
  <c r="F28" i="7"/>
  <c r="F27" i="7"/>
  <c r="G27" i="7" s="1"/>
  <c r="F26" i="7"/>
  <c r="G26" i="7" s="1"/>
  <c r="G25" i="7"/>
  <c r="F25" i="7"/>
  <c r="G24" i="7"/>
  <c r="F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E21" i="5" l="1"/>
  <c r="F21" i="5" s="1"/>
  <c r="E20" i="5"/>
  <c r="F20" i="5" s="1"/>
  <c r="E19" i="5"/>
  <c r="F19" i="5" s="1"/>
  <c r="E18" i="5"/>
  <c r="F18" i="5" s="1"/>
  <c r="E13" i="5"/>
  <c r="F13" i="5" s="1"/>
  <c r="E12" i="5"/>
  <c r="F12" i="5" s="1"/>
  <c r="E11" i="5"/>
  <c r="F11" i="5" s="1"/>
  <c r="E10" i="5"/>
  <c r="F10" i="5" s="1"/>
  <c r="E5" i="5"/>
  <c r="F5" i="5" s="1"/>
  <c r="E4" i="5"/>
  <c r="F4" i="5" s="1"/>
  <c r="E25" i="5"/>
  <c r="F25" i="5" s="1"/>
  <c r="E24" i="5"/>
  <c r="F24" i="5" s="1"/>
  <c r="E23" i="5"/>
  <c r="F23" i="5" s="1"/>
  <c r="E22" i="5"/>
  <c r="F22" i="5" s="1"/>
  <c r="E17" i="5"/>
  <c r="F17" i="5" s="1"/>
  <c r="E16" i="5"/>
  <c r="F16" i="5" s="1"/>
  <c r="E15" i="5"/>
  <c r="F15" i="5" s="1"/>
  <c r="E14" i="5"/>
  <c r="F14" i="5" s="1"/>
  <c r="E9" i="5"/>
  <c r="F9" i="5" s="1"/>
  <c r="E8" i="5"/>
  <c r="F8" i="5" s="1"/>
  <c r="E7" i="5"/>
  <c r="F7" i="5" s="1"/>
  <c r="E6" i="5"/>
  <c r="F6" i="5" s="1"/>
  <c r="E3" i="5"/>
  <c r="F3" i="5" s="1"/>
</calcChain>
</file>

<file path=xl/sharedStrings.xml><?xml version="1.0" encoding="utf-8"?>
<sst xmlns="http://schemas.openxmlformats.org/spreadsheetml/2006/main" count="133" uniqueCount="88">
  <si>
    <t>Categoria</t>
  </si>
  <si>
    <t>Sou base</t>
  </si>
  <si>
    <t>Complement de lloc de treball</t>
  </si>
  <si>
    <t>Acord Mesa Univ add_6_11_2018</t>
  </si>
  <si>
    <t>TOTAL MENSUAL</t>
  </si>
  <si>
    <t>TOTAL ANUAL</t>
  </si>
  <si>
    <t>Associat 12H</t>
  </si>
  <si>
    <t>Professor substitut/a_16H_(Tipus 1)</t>
  </si>
  <si>
    <t>Professor substitut/a_15,5H_(Tipus 1)</t>
  </si>
  <si>
    <t>Professor substitut/a_15H_(Tipus 1)</t>
  </si>
  <si>
    <t>Professor substitut/a_14H_(Tipus 1)</t>
  </si>
  <si>
    <t>Professor substitut/a_13H_(Tipus 1)</t>
  </si>
  <si>
    <t>Professor substitut/a_12,5H_(Tipus 1)</t>
  </si>
  <si>
    <t>Professor substitut/a_12H_(Tipus 1)</t>
  </si>
  <si>
    <t>Professor substitut/a_11H_(Tipus 1)</t>
  </si>
  <si>
    <t>Professor substitut/a_10,5H_(Tipus 1)</t>
  </si>
  <si>
    <t>Professor substitut/a_10H_(Tipus 1)</t>
  </si>
  <si>
    <t>Professor substitut/a_9H_(Tipus 1)</t>
  </si>
  <si>
    <t>Professor substitut/a_8,5H_(Tipus 1)</t>
  </si>
  <si>
    <t>Professor substitut/a_8H_(Tipus 1)</t>
  </si>
  <si>
    <t>Professor substitut/a_7H_(Tipus 1)</t>
  </si>
  <si>
    <t>Professor substitut/a_6,5H_(Tipus 1)</t>
  </si>
  <si>
    <t>Professor substitut/a_6H_(Tipus 1)</t>
  </si>
  <si>
    <t>Professor substitut/a_5H_(Tipus 1)</t>
  </si>
  <si>
    <t>Professor substitut/a_4,5H_(Tipus 1)</t>
  </si>
  <si>
    <t>Professor substitut/a_4H_(Tipus 1)</t>
  </si>
  <si>
    <t>Professor substitut/a_3,5H_(Tipus 1)</t>
  </si>
  <si>
    <t>Professor substitut/a_3H_(Tipus 1)</t>
  </si>
  <si>
    <t>Professor substitut/a_2H_(Tipus 1)</t>
  </si>
  <si>
    <t>Professor substitut/a_1H_(Tipus 1)</t>
  </si>
  <si>
    <t>TIPUS 2</t>
  </si>
  <si>
    <t>ASSL11H</t>
  </si>
  <si>
    <t>ASSL12H</t>
  </si>
  <si>
    <t>ASSL10H</t>
  </si>
  <si>
    <t>ASSL8H</t>
  </si>
  <si>
    <t>ASSL6H</t>
  </si>
  <si>
    <t>RETRIBUCIONS DEL PERSONAL DOCENT I INVESTIGADOR LABORAL DE LA UNIVERSITAT ROVIRA I VIRGILI 2024</t>
  </si>
  <si>
    <t>Retribucions bàsiques i complementàries</t>
  </si>
  <si>
    <t>Complement de categoria</t>
  </si>
  <si>
    <t>Catedràtic/a</t>
  </si>
  <si>
    <t>Professor/a Agregat</t>
  </si>
  <si>
    <t>Professor/a Agregat_(EQ_P06) 0,4332</t>
  </si>
  <si>
    <t>Professor/a Lector</t>
  </si>
  <si>
    <t>Col.laborador/a</t>
  </si>
  <si>
    <t>Col.laborador/a doctor</t>
  </si>
  <si>
    <t xml:space="preserve">Ajudant </t>
  </si>
  <si>
    <t>Ajudant doctor</t>
  </si>
  <si>
    <t>Director/a de recerca</t>
  </si>
  <si>
    <t>Investigador/a ordinari</t>
  </si>
  <si>
    <t>Investigador/a postdoctoral</t>
  </si>
  <si>
    <t>Associat 12H (TIPUS_2)</t>
  </si>
  <si>
    <t>Investigador Programa Ramon y Cajal</t>
  </si>
  <si>
    <t>Segons Convocatòria</t>
  </si>
  <si>
    <t>Investigador Programa Juan de la Cierva</t>
  </si>
  <si>
    <t>Triennis</t>
  </si>
  <si>
    <t>Grup</t>
  </si>
  <si>
    <t>Mensual</t>
  </si>
  <si>
    <t>Anual</t>
  </si>
  <si>
    <t>A</t>
  </si>
  <si>
    <t>Percentatges de cotització a la Seguretat Social</t>
  </si>
  <si>
    <t>AssL 12 H</t>
  </si>
  <si>
    <t>Concepte</t>
  </si>
  <si>
    <t>Personal fix</t>
  </si>
  <si>
    <t>Personal no fix</t>
  </si>
  <si>
    <t>AssL 12 H_TIPUS2</t>
  </si>
  <si>
    <t>TC</t>
  </si>
  <si>
    <t>TP</t>
  </si>
  <si>
    <t>Contingències comunes</t>
  </si>
  <si>
    <t>Atur</t>
  </si>
  <si>
    <t>Trams per mèrits docents (MD) i per mèrits investigadors (MI)</t>
  </si>
  <si>
    <t>quota MEI</t>
  </si>
  <si>
    <t>FOGASA</t>
  </si>
  <si>
    <t xml:space="preserve">Catedràtic/a </t>
  </si>
  <si>
    <t>Formació preofessional</t>
  </si>
  <si>
    <t>AT i MP</t>
  </si>
  <si>
    <t xml:space="preserve">Total % </t>
  </si>
  <si>
    <t>Associat 11H</t>
  </si>
  <si>
    <t>Associat 10H</t>
  </si>
  <si>
    <t>Associat 9H</t>
  </si>
  <si>
    <t>Associat 8H</t>
  </si>
  <si>
    <t>Associat 7H</t>
  </si>
  <si>
    <t>Associat 6H</t>
  </si>
  <si>
    <t>Associat 5H</t>
  </si>
  <si>
    <t>Associat 4H</t>
  </si>
  <si>
    <t>Associat 3H</t>
  </si>
  <si>
    <t>Associat 2H</t>
  </si>
  <si>
    <t>Associat 1H</t>
  </si>
  <si>
    <t>ASSML9H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</si>
</sst>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b/>
      <i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2" fontId="3" fillId="3" borderId="1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/>
    <xf numFmtId="0" fontId="0" fillId="6" borderId="0" xfId="0" applyFill="1"/>
    <xf numFmtId="4" fontId="0" fillId="0" borderId="0" xfId="0" applyNumberFormat="1"/>
    <xf numFmtId="0" fontId="4" fillId="0" borderId="1" xfId="0" applyFont="1" applyFill="1" applyBorder="1"/>
    <xf numFmtId="0" fontId="5" fillId="0" borderId="0" xfId="0" applyFont="1"/>
    <xf numFmtId="4" fontId="7" fillId="3" borderId="1" xfId="1" applyNumberFormat="1" applyFont="1" applyFill="1" applyBorder="1" applyAlignment="1">
      <alignment horizontal="center" vertical="center"/>
    </xf>
    <xf numFmtId="4" fontId="7" fillId="3" borderId="1" xfId="1" applyNumberFormat="1" applyFont="1" applyFill="1" applyBorder="1" applyAlignment="1">
      <alignment horizontal="center" vertical="center" wrapText="1"/>
    </xf>
    <xf numFmtId="4" fontId="7" fillId="4" borderId="1" xfId="1" applyNumberFormat="1" applyFont="1" applyFill="1" applyBorder="1" applyAlignment="1">
      <alignment horizontal="center" vertical="center" wrapText="1"/>
    </xf>
    <xf numFmtId="4" fontId="7" fillId="5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4" fontId="4" fillId="0" borderId="1" xfId="0" applyNumberFormat="1" applyFont="1" applyBorder="1"/>
    <xf numFmtId="4" fontId="0" fillId="0" borderId="1" xfId="0" applyNumberFormat="1" applyFill="1" applyBorder="1"/>
    <xf numFmtId="0" fontId="0" fillId="0" borderId="1" xfId="0" applyFill="1" applyBorder="1"/>
    <xf numFmtId="2" fontId="0" fillId="0" borderId="0" xfId="0" applyNumberFormat="1" applyFill="1"/>
    <xf numFmtId="0" fontId="9" fillId="0" borderId="0" xfId="1" applyFont="1"/>
    <xf numFmtId="0" fontId="2" fillId="0" borderId="0" xfId="1" applyFont="1"/>
    <xf numFmtId="2" fontId="2" fillId="0" borderId="0" xfId="1" applyNumberFormat="1" applyFont="1"/>
    <xf numFmtId="0" fontId="10" fillId="0" borderId="0" xfId="0" applyFont="1"/>
    <xf numFmtId="2" fontId="10" fillId="0" borderId="0" xfId="0" applyNumberFormat="1" applyFont="1"/>
    <xf numFmtId="0" fontId="11" fillId="0" borderId="0" xfId="1" applyFont="1"/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4" fontId="2" fillId="0" borderId="1" xfId="1" applyNumberFormat="1" applyFont="1" applyBorder="1"/>
    <xf numFmtId="4" fontId="10" fillId="0" borderId="1" xfId="0" applyNumberFormat="1" applyFont="1" applyBorder="1"/>
    <xf numFmtId="4" fontId="10" fillId="0" borderId="0" xfId="0" applyNumberFormat="1" applyFont="1"/>
    <xf numFmtId="4" fontId="12" fillId="0" borderId="1" xfId="1" applyNumberFormat="1" applyFont="1" applyBorder="1"/>
    <xf numFmtId="2" fontId="13" fillId="0" borderId="0" xfId="0" applyNumberFormat="1" applyFont="1"/>
    <xf numFmtId="0" fontId="13" fillId="0" borderId="0" xfId="0" applyFont="1"/>
    <xf numFmtId="0" fontId="12" fillId="0" borderId="1" xfId="0" applyFont="1" applyBorder="1"/>
    <xf numFmtId="2" fontId="12" fillId="0" borderId="1" xfId="0" applyNumberFormat="1" applyFont="1" applyBorder="1"/>
    <xf numFmtId="2" fontId="12" fillId="0" borderId="1" xfId="1" applyNumberFormat="1" applyFont="1" applyBorder="1"/>
    <xf numFmtId="4" fontId="12" fillId="0" borderId="1" xfId="0" applyNumberFormat="1" applyFont="1" applyBorder="1"/>
    <xf numFmtId="2" fontId="10" fillId="0" borderId="1" xfId="0" applyNumberFormat="1" applyFont="1" applyBorder="1"/>
    <xf numFmtId="0" fontId="12" fillId="0" borderId="1" xfId="1" applyFont="1" applyBorder="1"/>
    <xf numFmtId="4" fontId="12" fillId="0" borderId="0" xfId="1" applyNumberFormat="1" applyFont="1" applyAlignment="1">
      <alignment horizontal="right"/>
    </xf>
    <xf numFmtId="14" fontId="10" fillId="0" borderId="0" xfId="0" applyNumberFormat="1" applyFont="1"/>
    <xf numFmtId="0" fontId="2" fillId="2" borderId="1" xfId="1" applyFont="1" applyFill="1" applyBorder="1" applyAlignment="1">
      <alignment horizontal="center"/>
    </xf>
    <xf numFmtId="0" fontId="2" fillId="7" borderId="1" xfId="1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/>
    </xf>
    <xf numFmtId="4" fontId="11" fillId="0" borderId="0" xfId="1" applyNumberFormat="1" applyFont="1"/>
    <xf numFmtId="0" fontId="2" fillId="0" borderId="1" xfId="1" applyFont="1" applyBorder="1" applyAlignment="1">
      <alignment horizontal="left"/>
    </xf>
    <xf numFmtId="2" fontId="2" fillId="0" borderId="1" xfId="1" applyNumberFormat="1" applyFont="1" applyBorder="1"/>
    <xf numFmtId="2" fontId="12" fillId="0" borderId="0" xfId="0" applyNumberFormat="1" applyFont="1"/>
    <xf numFmtId="0" fontId="2" fillId="8" borderId="1" xfId="1" applyFont="1" applyFill="1" applyBorder="1" applyAlignment="1">
      <alignment horizontal="center" vertical="center"/>
    </xf>
    <xf numFmtId="0" fontId="2" fillId="9" borderId="1" xfId="1" applyFont="1" applyFill="1" applyBorder="1" applyAlignment="1">
      <alignment horizontal="center"/>
    </xf>
    <xf numFmtId="2" fontId="2" fillId="9" borderId="1" xfId="1" applyNumberFormat="1" applyFont="1" applyFill="1" applyBorder="1" applyAlignment="1">
      <alignment horizontal="center"/>
    </xf>
    <xf numFmtId="2" fontId="2" fillId="2" borderId="1" xfId="1" applyNumberFormat="1" applyFont="1" applyFill="1" applyBorder="1" applyAlignment="1">
      <alignment horizontal="center"/>
    </xf>
    <xf numFmtId="0" fontId="2" fillId="0" borderId="1" xfId="1" applyFont="1" applyBorder="1"/>
    <xf numFmtId="10" fontId="2" fillId="0" borderId="1" xfId="1" applyNumberFormat="1" applyFont="1" applyBorder="1"/>
    <xf numFmtId="4" fontId="2" fillId="2" borderId="1" xfId="1" applyNumberFormat="1" applyFont="1" applyFill="1" applyBorder="1" applyAlignment="1">
      <alignment horizontal="center"/>
    </xf>
    <xf numFmtId="4" fontId="2" fillId="7" borderId="1" xfId="1" applyNumberFormat="1" applyFont="1" applyFill="1" applyBorder="1" applyAlignment="1">
      <alignment horizontal="center" wrapText="1"/>
    </xf>
    <xf numFmtId="4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 vertical="center"/>
    </xf>
    <xf numFmtId="0" fontId="3" fillId="5" borderId="1" xfId="1" applyFont="1" applyFill="1" applyBorder="1" applyAlignment="1">
      <alignment horizontal="center"/>
    </xf>
    <xf numFmtId="10" fontId="3" fillId="5" borderId="1" xfId="1" applyNumberFormat="1" applyFont="1" applyFill="1" applyBorder="1"/>
    <xf numFmtId="4" fontId="2" fillId="0" borderId="0" xfId="1" applyNumberFormat="1" applyFont="1"/>
    <xf numFmtId="4" fontId="4" fillId="0" borderId="1" xfId="1" applyNumberFormat="1" applyFont="1" applyFill="1" applyBorder="1" applyAlignment="1">
      <alignment horizontal="right"/>
    </xf>
    <xf numFmtId="2" fontId="0" fillId="0" borderId="0" xfId="0" applyNumberFormat="1"/>
    <xf numFmtId="2" fontId="0" fillId="0" borderId="4" xfId="0" applyNumberFormat="1" applyFill="1" applyBorder="1"/>
    <xf numFmtId="0" fontId="2" fillId="2" borderId="1" xfId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4" fontId="12" fillId="0" borderId="1" xfId="1" applyNumberFormat="1" applyFont="1" applyBorder="1" applyAlignment="1">
      <alignment horizontal="right"/>
    </xf>
    <xf numFmtId="0" fontId="2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CFBB8F1F-96AE-4F64-BF9D-75CB53EF26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636250" cy="572120"/>
    <xdr:pic>
      <xdr:nvPicPr>
        <xdr:cNvPr id="2" name="Picture 1">
          <a:extLst>
            <a:ext uri="{FF2B5EF4-FFF2-40B4-BE49-F238E27FC236}">
              <a16:creationId xmlns:a16="http://schemas.microsoft.com/office/drawing/2014/main" id="{5129185D-FE84-443F-B5F9-114F90B308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64726"/>
        <a:stretch/>
      </xdr:blipFill>
      <xdr:spPr bwMode="auto">
        <a:xfrm>
          <a:off x="0" y="0"/>
          <a:ext cx="10636250" cy="572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D0C3A-FC15-4957-BA44-22DD5A35E7D5}">
  <dimension ref="A4:O66"/>
  <sheetViews>
    <sheetView tabSelected="1" view="pageBreakPreview" zoomScale="60" zoomScaleNormal="100" workbookViewId="0">
      <selection activeCell="N52" sqref="N52"/>
    </sheetView>
  </sheetViews>
  <sheetFormatPr defaultColWidth="11.42578125" defaultRowHeight="18" x14ac:dyDescent="0.25"/>
  <cols>
    <col min="1" max="1" width="46.28515625" style="23" customWidth="1"/>
    <col min="2" max="3" width="21.28515625" style="23" customWidth="1"/>
    <col min="4" max="4" width="18.7109375" style="23" customWidth="1"/>
    <col min="5" max="5" width="19" style="23" customWidth="1"/>
    <col min="6" max="6" width="18" style="24" customWidth="1"/>
    <col min="7" max="13" width="15.28515625" style="23" customWidth="1"/>
    <col min="14" max="14" width="24.5703125" style="23" customWidth="1"/>
    <col min="15" max="15" width="24" style="24" customWidth="1"/>
    <col min="16" max="16" width="11.42578125" style="23"/>
    <col min="17" max="17" width="15.140625" style="23" customWidth="1"/>
    <col min="18" max="18" width="16.5703125" style="23" customWidth="1"/>
    <col min="19" max="19" width="17" style="23" customWidth="1"/>
    <col min="20" max="16384" width="11.42578125" style="23"/>
  </cols>
  <sheetData>
    <row r="4" spans="1:15" ht="18.75" x14ac:dyDescent="0.3">
      <c r="A4" s="20" t="s">
        <v>36</v>
      </c>
      <c r="B4" s="21"/>
      <c r="C4" s="21"/>
      <c r="D4" s="21"/>
      <c r="E4" s="21"/>
      <c r="F4" s="22"/>
      <c r="G4" s="21"/>
      <c r="H4" s="21"/>
      <c r="I4" s="21"/>
      <c r="J4" s="21"/>
      <c r="K4" s="21"/>
      <c r="L4" s="21"/>
      <c r="M4" s="21"/>
    </row>
    <row r="6" spans="1:15" ht="18.75" x14ac:dyDescent="0.3">
      <c r="A6" s="25" t="s">
        <v>37</v>
      </c>
      <c r="B6" s="21"/>
      <c r="C6" s="21"/>
      <c r="D6" s="21"/>
      <c r="E6" s="21"/>
      <c r="F6" s="22"/>
      <c r="G6" s="21"/>
      <c r="H6" s="21"/>
      <c r="I6" s="21"/>
      <c r="J6" s="21"/>
      <c r="K6" s="21"/>
      <c r="L6" s="21"/>
      <c r="M6" s="21"/>
    </row>
    <row r="8" spans="1:15" ht="15" customHeight="1" x14ac:dyDescent="0.25">
      <c r="A8" s="65" t="s">
        <v>0</v>
      </c>
      <c r="B8" s="66"/>
      <c r="C8" s="66"/>
      <c r="D8" s="66"/>
      <c r="E8" s="66"/>
      <c r="F8" s="66"/>
      <c r="G8" s="66"/>
    </row>
    <row r="9" spans="1:15" ht="49.5" customHeight="1" x14ac:dyDescent="0.25">
      <c r="A9" s="65"/>
      <c r="B9" s="26" t="s">
        <v>1</v>
      </c>
      <c r="C9" s="27" t="s">
        <v>38</v>
      </c>
      <c r="D9" s="27" t="s">
        <v>2</v>
      </c>
      <c r="E9" s="1" t="s">
        <v>3</v>
      </c>
      <c r="F9" s="2" t="s">
        <v>4</v>
      </c>
      <c r="G9" s="3" t="s">
        <v>5</v>
      </c>
      <c r="I9" s="24"/>
      <c r="O9" s="23"/>
    </row>
    <row r="10" spans="1:15" ht="18.75" x14ac:dyDescent="0.3">
      <c r="A10" s="28" t="s">
        <v>39</v>
      </c>
      <c r="B10" s="29">
        <v>1410.06</v>
      </c>
      <c r="C10" s="29">
        <v>188.41</v>
      </c>
      <c r="D10" s="29">
        <v>2073.96</v>
      </c>
      <c r="E10" s="29">
        <v>6.14</v>
      </c>
      <c r="F10" s="29">
        <f>B10+C10+D10+E10</f>
        <v>3678.57</v>
      </c>
      <c r="G10" s="29">
        <f t="shared" ref="G10:G20" si="0">F10*12+(B10+C10+D10)*2</f>
        <v>51487.700000000004</v>
      </c>
      <c r="H10" s="30"/>
      <c r="I10" s="24"/>
      <c r="O10" s="23"/>
    </row>
    <row r="11" spans="1:15" ht="18.75" x14ac:dyDescent="0.3">
      <c r="A11" s="28" t="s">
        <v>40</v>
      </c>
      <c r="B11" s="29">
        <v>1410.06</v>
      </c>
      <c r="C11" s="29">
        <v>188.41</v>
      </c>
      <c r="D11" s="29">
        <v>1414.83</v>
      </c>
      <c r="E11" s="29">
        <v>6.14</v>
      </c>
      <c r="F11" s="29">
        <f t="shared" ref="F11:F23" si="1">B11+C11+D11+E11</f>
        <v>3019.44</v>
      </c>
      <c r="G11" s="29">
        <f t="shared" si="0"/>
        <v>42259.88</v>
      </c>
      <c r="H11" s="30"/>
      <c r="I11" s="24"/>
      <c r="O11" s="23"/>
    </row>
    <row r="12" spans="1:15" ht="18.75" x14ac:dyDescent="0.3">
      <c r="A12" s="28" t="s">
        <v>41</v>
      </c>
      <c r="B12" s="29">
        <v>610.84</v>
      </c>
      <c r="C12" s="29">
        <v>81.63000000000001</v>
      </c>
      <c r="D12" s="29">
        <v>612.91</v>
      </c>
      <c r="E12" s="29">
        <v>2.67</v>
      </c>
      <c r="F12" s="29">
        <f t="shared" si="1"/>
        <v>1308.0500000000002</v>
      </c>
      <c r="G12" s="29">
        <f t="shared" si="0"/>
        <v>18307.36</v>
      </c>
      <c r="H12" s="30"/>
      <c r="I12" s="24"/>
      <c r="O12" s="23"/>
    </row>
    <row r="13" spans="1:15" ht="18.75" x14ac:dyDescent="0.3">
      <c r="A13" s="28" t="s">
        <v>42</v>
      </c>
      <c r="B13" s="29">
        <v>1410.06</v>
      </c>
      <c r="C13" s="29">
        <v>188.41</v>
      </c>
      <c r="D13" s="29">
        <v>1132.3499999999999</v>
      </c>
      <c r="E13" s="29">
        <v>6.14</v>
      </c>
      <c r="F13" s="29">
        <f t="shared" si="1"/>
        <v>2736.9599999999996</v>
      </c>
      <c r="G13" s="29">
        <f t="shared" si="0"/>
        <v>38305.159999999996</v>
      </c>
      <c r="H13" s="30"/>
      <c r="I13" s="24"/>
      <c r="O13" s="23"/>
    </row>
    <row r="14" spans="1:15" ht="18.75" x14ac:dyDescent="0.3">
      <c r="A14" s="28" t="s">
        <v>43</v>
      </c>
      <c r="B14" s="29">
        <v>1410.06</v>
      </c>
      <c r="C14" s="29">
        <v>0</v>
      </c>
      <c r="D14" s="29">
        <v>896.96</v>
      </c>
      <c r="E14" s="29">
        <v>6.14</v>
      </c>
      <c r="F14" s="29">
        <f t="shared" si="1"/>
        <v>2313.16</v>
      </c>
      <c r="G14" s="29">
        <f t="shared" si="0"/>
        <v>32371.96</v>
      </c>
      <c r="H14" s="30"/>
      <c r="I14" s="24"/>
      <c r="O14" s="23"/>
    </row>
    <row r="15" spans="1:15" ht="18.75" x14ac:dyDescent="0.3">
      <c r="A15" s="28" t="s">
        <v>44</v>
      </c>
      <c r="B15" s="29">
        <v>1410.06</v>
      </c>
      <c r="C15" s="29">
        <v>188.41</v>
      </c>
      <c r="D15" s="29">
        <v>896.96</v>
      </c>
      <c r="E15" s="29">
        <v>6.14</v>
      </c>
      <c r="F15" s="29">
        <f t="shared" si="1"/>
        <v>2501.5700000000002</v>
      </c>
      <c r="G15" s="29">
        <f t="shared" si="0"/>
        <v>35009.700000000004</v>
      </c>
      <c r="H15" s="30"/>
      <c r="I15" s="24"/>
      <c r="O15" s="23"/>
    </row>
    <row r="16" spans="1:15" ht="18.75" x14ac:dyDescent="0.3">
      <c r="A16" s="28" t="s">
        <v>45</v>
      </c>
      <c r="B16" s="29">
        <v>1410.06</v>
      </c>
      <c r="C16" s="29">
        <v>0</v>
      </c>
      <c r="D16" s="29">
        <v>379.11</v>
      </c>
      <c r="E16" s="29">
        <v>6.14</v>
      </c>
      <c r="F16" s="29">
        <f t="shared" si="1"/>
        <v>1795.3100000000002</v>
      </c>
      <c r="G16" s="29">
        <f t="shared" si="0"/>
        <v>25122.06</v>
      </c>
      <c r="H16" s="30"/>
      <c r="I16" s="24"/>
      <c r="O16" s="23"/>
    </row>
    <row r="17" spans="1:15" ht="18.75" x14ac:dyDescent="0.3">
      <c r="A17" s="28" t="s">
        <v>46</v>
      </c>
      <c r="B17" s="29">
        <v>1410.06</v>
      </c>
      <c r="C17" s="29">
        <v>188.41</v>
      </c>
      <c r="D17" s="29">
        <v>379.11</v>
      </c>
      <c r="E17" s="29">
        <v>6.14</v>
      </c>
      <c r="F17" s="29">
        <f t="shared" si="1"/>
        <v>1983.72</v>
      </c>
      <c r="G17" s="29">
        <f t="shared" si="0"/>
        <v>27759.8</v>
      </c>
      <c r="H17" s="30"/>
      <c r="I17" s="24"/>
      <c r="O17" s="23"/>
    </row>
    <row r="18" spans="1:15" ht="18.75" x14ac:dyDescent="0.3">
      <c r="A18" s="31" t="s">
        <v>47</v>
      </c>
      <c r="B18" s="29">
        <v>1410.06</v>
      </c>
      <c r="C18" s="29">
        <v>188.41</v>
      </c>
      <c r="D18" s="29">
        <v>1414.83</v>
      </c>
      <c r="E18" s="29">
        <v>6.14</v>
      </c>
      <c r="F18" s="29">
        <f t="shared" si="1"/>
        <v>3019.44</v>
      </c>
      <c r="G18" s="29">
        <f t="shared" si="0"/>
        <v>42259.88</v>
      </c>
      <c r="H18" s="30"/>
      <c r="I18" s="24"/>
      <c r="O18" s="23"/>
    </row>
    <row r="19" spans="1:15" ht="18.75" x14ac:dyDescent="0.3">
      <c r="A19" s="31" t="s">
        <v>48</v>
      </c>
      <c r="B19" s="29">
        <v>1410.06</v>
      </c>
      <c r="C19" s="29">
        <v>188.41</v>
      </c>
      <c r="D19" s="29">
        <v>944.03</v>
      </c>
      <c r="E19" s="29">
        <v>6.14</v>
      </c>
      <c r="F19" s="29">
        <f t="shared" si="1"/>
        <v>2548.64</v>
      </c>
      <c r="G19" s="29">
        <f t="shared" si="0"/>
        <v>35668.68</v>
      </c>
      <c r="H19" s="30"/>
      <c r="I19" s="24"/>
      <c r="O19" s="23"/>
    </row>
    <row r="20" spans="1:15" s="33" customFormat="1" ht="18.75" x14ac:dyDescent="0.3">
      <c r="A20" s="31" t="s">
        <v>49</v>
      </c>
      <c r="B20" s="29">
        <v>1410.06</v>
      </c>
      <c r="C20" s="29">
        <v>188.41</v>
      </c>
      <c r="D20" s="29">
        <v>96.63</v>
      </c>
      <c r="E20" s="29">
        <v>6.14</v>
      </c>
      <c r="F20" s="29">
        <f t="shared" si="1"/>
        <v>1701.24</v>
      </c>
      <c r="G20" s="29">
        <f t="shared" si="0"/>
        <v>23805.08</v>
      </c>
      <c r="H20" s="30"/>
      <c r="I20" s="32"/>
    </row>
    <row r="21" spans="1:15" ht="18.75" x14ac:dyDescent="0.3">
      <c r="A21" s="31" t="s">
        <v>6</v>
      </c>
      <c r="B21" s="29">
        <v>554.34</v>
      </c>
      <c r="C21" s="29">
        <v>0</v>
      </c>
      <c r="D21" s="29">
        <v>98.320000000000007</v>
      </c>
      <c r="E21" s="29">
        <v>1.99</v>
      </c>
      <c r="F21" s="29">
        <f t="shared" si="1"/>
        <v>654.65000000000009</v>
      </c>
      <c r="G21" s="29">
        <f>F21*12+(B21)*2</f>
        <v>8964.4800000000014</v>
      </c>
      <c r="H21" s="30"/>
      <c r="I21" s="24"/>
      <c r="O21" s="23"/>
    </row>
    <row r="22" spans="1:15" ht="18.75" x14ac:dyDescent="0.3">
      <c r="A22" s="31" t="s">
        <v>50</v>
      </c>
      <c r="B22" s="29">
        <v>692.89</v>
      </c>
      <c r="C22" s="29">
        <v>0</v>
      </c>
      <c r="D22" s="29">
        <v>122.87</v>
      </c>
      <c r="E22" s="29">
        <v>2.4899999999999998</v>
      </c>
      <c r="F22" s="29">
        <f t="shared" si="1"/>
        <v>818.25</v>
      </c>
      <c r="G22" s="29">
        <f>F22*12+(B22)*2</f>
        <v>11204.78</v>
      </c>
      <c r="H22" s="30"/>
      <c r="I22" s="24"/>
      <c r="J22" s="24"/>
      <c r="O22" s="23"/>
    </row>
    <row r="23" spans="1:15" ht="18.75" x14ac:dyDescent="0.3">
      <c r="A23" s="34" t="s">
        <v>7</v>
      </c>
      <c r="B23" s="29">
        <v>739.13</v>
      </c>
      <c r="C23" s="29">
        <v>0</v>
      </c>
      <c r="D23" s="29">
        <v>131.07999999999998</v>
      </c>
      <c r="E23" s="29">
        <v>2.6599999999999997</v>
      </c>
      <c r="F23" s="29">
        <f t="shared" si="1"/>
        <v>872.87</v>
      </c>
      <c r="G23" s="29">
        <f>F23*12+(B23)*2</f>
        <v>11952.7</v>
      </c>
      <c r="H23" s="30"/>
      <c r="I23" s="24"/>
      <c r="O23" s="23"/>
    </row>
    <row r="24" spans="1:15" ht="18.75" hidden="1" x14ac:dyDescent="0.3">
      <c r="A24" s="34" t="s">
        <v>8</v>
      </c>
      <c r="B24" s="35">
        <v>698.59</v>
      </c>
      <c r="C24" s="35">
        <v>0</v>
      </c>
      <c r="D24" s="35">
        <v>123.894481425</v>
      </c>
      <c r="E24" s="36">
        <v>2.5099999999999998</v>
      </c>
      <c r="F24" s="37">
        <f t="shared" ref="F24:F45" si="2">B24+C24+D24+E24</f>
        <v>824.994481425</v>
      </c>
      <c r="G24" s="38">
        <f t="shared" ref="G24:G45" si="3">F24*12+(B24+C24+D24)*2</f>
        <v>11544.902739949999</v>
      </c>
      <c r="H24" s="24"/>
      <c r="I24" s="24"/>
      <c r="J24" s="24"/>
      <c r="K24" s="24"/>
      <c r="L24" s="24"/>
      <c r="M24" s="24"/>
      <c r="N24" s="30"/>
    </row>
    <row r="25" spans="1:15" ht="18.75" hidden="1" x14ac:dyDescent="0.3">
      <c r="A25" s="34" t="s">
        <v>9</v>
      </c>
      <c r="B25" s="35">
        <v>676.05</v>
      </c>
      <c r="C25" s="35">
        <v>0</v>
      </c>
      <c r="D25" s="35">
        <v>119.89788525</v>
      </c>
      <c r="E25" s="36">
        <v>2.4300000000000002</v>
      </c>
      <c r="F25" s="37">
        <f t="shared" si="2"/>
        <v>798.37788524999985</v>
      </c>
      <c r="G25" s="38">
        <f t="shared" si="3"/>
        <v>11172.430393499997</v>
      </c>
      <c r="H25" s="24"/>
      <c r="I25" s="24"/>
      <c r="J25" s="24"/>
      <c r="K25" s="24"/>
      <c r="L25" s="24"/>
      <c r="M25" s="24"/>
      <c r="N25" s="30"/>
    </row>
    <row r="26" spans="1:15" ht="18.75" hidden="1" x14ac:dyDescent="0.3">
      <c r="A26" s="34" t="s">
        <v>10</v>
      </c>
      <c r="B26" s="35">
        <v>630.97294470000008</v>
      </c>
      <c r="C26" s="35">
        <v>0</v>
      </c>
      <c r="D26" s="35">
        <v>111.9046929</v>
      </c>
      <c r="E26" s="36">
        <v>2.2597239</v>
      </c>
      <c r="F26" s="37">
        <f t="shared" si="2"/>
        <v>745.13736150000011</v>
      </c>
      <c r="G26" s="38">
        <f t="shared" si="3"/>
        <v>10427.4036132</v>
      </c>
      <c r="H26" s="24"/>
      <c r="I26" s="24"/>
      <c r="J26" s="24"/>
      <c r="K26" s="24"/>
      <c r="L26" s="24"/>
      <c r="M26" s="24"/>
      <c r="N26" s="30"/>
    </row>
    <row r="27" spans="1:15" ht="18.75" hidden="1" x14ac:dyDescent="0.3">
      <c r="A27" s="34" t="s">
        <v>11</v>
      </c>
      <c r="B27" s="35">
        <v>585.90344864999997</v>
      </c>
      <c r="C27" s="35">
        <v>0</v>
      </c>
      <c r="D27" s="35">
        <v>103.91150055</v>
      </c>
      <c r="E27" s="36">
        <v>2.0983150499999996</v>
      </c>
      <c r="F27" s="37">
        <f t="shared" si="2"/>
        <v>691.91326425</v>
      </c>
      <c r="G27" s="38">
        <f t="shared" si="3"/>
        <v>9682.5890694000009</v>
      </c>
      <c r="H27" s="24"/>
      <c r="I27" s="24"/>
      <c r="J27" s="24"/>
      <c r="K27" s="24"/>
      <c r="L27" s="24"/>
      <c r="M27" s="24"/>
      <c r="N27" s="30"/>
    </row>
    <row r="28" spans="1:15" ht="18.75" hidden="1" x14ac:dyDescent="0.3">
      <c r="A28" s="34" t="s">
        <v>12</v>
      </c>
      <c r="B28" s="35">
        <v>563.36870062499997</v>
      </c>
      <c r="C28" s="35">
        <v>0</v>
      </c>
      <c r="D28" s="35">
        <v>99.914904375000006</v>
      </c>
      <c r="E28" s="36">
        <v>2.0176106250000001</v>
      </c>
      <c r="F28" s="37">
        <f t="shared" si="2"/>
        <v>665.30121562499994</v>
      </c>
      <c r="G28" s="38">
        <f t="shared" si="3"/>
        <v>9310.1817974999994</v>
      </c>
      <c r="H28" s="24"/>
      <c r="I28" s="24"/>
      <c r="J28" s="24"/>
      <c r="K28" s="24"/>
      <c r="L28" s="24"/>
      <c r="M28" s="24"/>
      <c r="N28" s="30"/>
    </row>
    <row r="29" spans="1:15" ht="18.75" hidden="1" x14ac:dyDescent="0.3">
      <c r="A29" s="34" t="s">
        <v>13</v>
      </c>
      <c r="B29" s="35">
        <v>540.84</v>
      </c>
      <c r="C29" s="35">
        <v>0</v>
      </c>
      <c r="D29" s="35">
        <v>95.918308199999998</v>
      </c>
      <c r="E29" s="36">
        <v>1.9369061999999999</v>
      </c>
      <c r="F29" s="37">
        <f t="shared" si="2"/>
        <v>638.69521439999994</v>
      </c>
      <c r="G29" s="38">
        <f t="shared" si="3"/>
        <v>8937.8591891999986</v>
      </c>
      <c r="H29" s="24"/>
      <c r="I29" s="24"/>
      <c r="J29" s="24"/>
      <c r="K29" s="24"/>
      <c r="L29" s="24"/>
      <c r="M29" s="24"/>
      <c r="N29" s="30"/>
    </row>
    <row r="30" spans="1:15" ht="18.75" hidden="1" x14ac:dyDescent="0.3">
      <c r="A30" s="34" t="s">
        <v>14</v>
      </c>
      <c r="B30" s="35">
        <v>495.76445654999998</v>
      </c>
      <c r="C30" s="35">
        <v>0</v>
      </c>
      <c r="D30" s="35">
        <v>87.925115849999997</v>
      </c>
      <c r="E30" s="36">
        <v>1.77549735</v>
      </c>
      <c r="F30" s="37">
        <f t="shared" si="2"/>
        <v>585.46506975</v>
      </c>
      <c r="G30" s="38">
        <f t="shared" si="3"/>
        <v>8192.9599817999988</v>
      </c>
      <c r="H30" s="24"/>
      <c r="I30" s="24"/>
      <c r="J30" s="24"/>
      <c r="K30" s="24"/>
      <c r="L30" s="24"/>
      <c r="M30" s="24"/>
      <c r="N30" s="30"/>
    </row>
    <row r="31" spans="1:15" ht="18.75" hidden="1" x14ac:dyDescent="0.3">
      <c r="A31" s="34" t="s">
        <v>15</v>
      </c>
      <c r="B31" s="35">
        <v>473.24</v>
      </c>
      <c r="C31" s="35">
        <v>0</v>
      </c>
      <c r="D31" s="35">
        <v>83.928519675000004</v>
      </c>
      <c r="E31" s="36">
        <v>1.7</v>
      </c>
      <c r="F31" s="37">
        <f t="shared" si="2"/>
        <v>558.86851967500002</v>
      </c>
      <c r="G31" s="38">
        <f t="shared" si="3"/>
        <v>7820.7592754500001</v>
      </c>
      <c r="H31" s="24"/>
      <c r="I31" s="24"/>
      <c r="J31" s="24"/>
      <c r="K31" s="24"/>
      <c r="L31" s="24"/>
      <c r="M31" s="24"/>
      <c r="N31" s="30"/>
    </row>
    <row r="32" spans="1:15" ht="18.75" hidden="1" x14ac:dyDescent="0.3">
      <c r="A32" s="34" t="s">
        <v>16</v>
      </c>
      <c r="B32" s="35">
        <v>450.7</v>
      </c>
      <c r="C32" s="35">
        <v>0</v>
      </c>
      <c r="D32" s="35">
        <v>79.931923499999996</v>
      </c>
      <c r="E32" s="36">
        <v>1.62</v>
      </c>
      <c r="F32" s="37">
        <f t="shared" si="2"/>
        <v>532.25192349999998</v>
      </c>
      <c r="G32" s="38">
        <f t="shared" si="3"/>
        <v>7448.2869289999999</v>
      </c>
      <c r="H32" s="24"/>
      <c r="I32" s="24"/>
      <c r="J32" s="24"/>
      <c r="K32" s="24"/>
      <c r="L32" s="24"/>
      <c r="M32" s="24"/>
      <c r="N32" s="30"/>
    </row>
    <row r="33" spans="1:14" ht="18.75" hidden="1" x14ac:dyDescent="0.3">
      <c r="A33" s="34" t="s">
        <v>17</v>
      </c>
      <c r="B33" s="35">
        <v>405.62546444999998</v>
      </c>
      <c r="C33" s="35">
        <v>0</v>
      </c>
      <c r="D33" s="35">
        <v>71.93873115000001</v>
      </c>
      <c r="E33" s="36">
        <v>1.46</v>
      </c>
      <c r="F33" s="37">
        <f t="shared" si="2"/>
        <v>479.02419559999998</v>
      </c>
      <c r="G33" s="38">
        <f t="shared" si="3"/>
        <v>6703.4187383999997</v>
      </c>
      <c r="H33" s="24"/>
      <c r="I33" s="24"/>
      <c r="J33" s="24"/>
      <c r="K33" s="24"/>
      <c r="L33" s="24"/>
      <c r="M33" s="24"/>
      <c r="N33" s="30"/>
    </row>
    <row r="34" spans="1:14" ht="18.75" hidden="1" x14ac:dyDescent="0.3">
      <c r="A34" s="34" t="s">
        <v>18</v>
      </c>
      <c r="B34" s="35">
        <v>383.1</v>
      </c>
      <c r="C34" s="35">
        <v>0</v>
      </c>
      <c r="D34" s="35">
        <v>67.942134975000002</v>
      </c>
      <c r="E34" s="36">
        <v>1.38</v>
      </c>
      <c r="F34" s="37">
        <f t="shared" si="2"/>
        <v>452.42213497500001</v>
      </c>
      <c r="G34" s="38">
        <f t="shared" si="3"/>
        <v>6331.1498896499997</v>
      </c>
      <c r="H34" s="24"/>
      <c r="I34" s="24"/>
      <c r="J34" s="24"/>
      <c r="K34" s="24"/>
      <c r="L34" s="24"/>
      <c r="M34" s="24"/>
      <c r="N34" s="30"/>
    </row>
    <row r="35" spans="1:14" ht="18.75" hidden="1" x14ac:dyDescent="0.3">
      <c r="A35" s="34" t="s">
        <v>19</v>
      </c>
      <c r="B35" s="35">
        <v>360.55596839999998</v>
      </c>
      <c r="C35" s="35">
        <v>0</v>
      </c>
      <c r="D35" s="35">
        <v>63.945538800000001</v>
      </c>
      <c r="E35" s="36">
        <v>1.3</v>
      </c>
      <c r="F35" s="37">
        <f t="shared" si="2"/>
        <v>425.8015072</v>
      </c>
      <c r="G35" s="38">
        <f t="shared" si="3"/>
        <v>5958.6211008</v>
      </c>
      <c r="H35" s="24"/>
      <c r="I35" s="24"/>
      <c r="J35" s="24"/>
      <c r="K35" s="24"/>
      <c r="L35" s="24"/>
      <c r="M35" s="24"/>
      <c r="N35" s="30"/>
    </row>
    <row r="36" spans="1:14" ht="18.75" hidden="1" x14ac:dyDescent="0.3">
      <c r="A36" s="34" t="s">
        <v>20</v>
      </c>
      <c r="B36" s="35">
        <v>315.48647235000004</v>
      </c>
      <c r="C36" s="35">
        <v>0</v>
      </c>
      <c r="D36" s="35">
        <v>55.95234645</v>
      </c>
      <c r="E36" s="36">
        <v>1.12986195</v>
      </c>
      <c r="F36" s="37">
        <f t="shared" si="2"/>
        <v>372.56868075000006</v>
      </c>
      <c r="G36" s="38">
        <f t="shared" si="3"/>
        <v>5213.7018066000001</v>
      </c>
      <c r="H36" s="24"/>
      <c r="I36" s="24"/>
      <c r="J36" s="24"/>
      <c r="K36" s="24"/>
      <c r="L36" s="24"/>
      <c r="M36" s="24"/>
      <c r="N36" s="30"/>
    </row>
    <row r="37" spans="1:14" ht="18.75" hidden="1" x14ac:dyDescent="0.3">
      <c r="A37" s="34" t="s">
        <v>21</v>
      </c>
      <c r="B37" s="35">
        <v>292.95999999999998</v>
      </c>
      <c r="C37" s="35">
        <v>0</v>
      </c>
      <c r="D37" s="35">
        <v>51.955750275</v>
      </c>
      <c r="E37" s="36">
        <v>1.0491575249999998</v>
      </c>
      <c r="F37" s="37">
        <f t="shared" si="2"/>
        <v>345.96490779999999</v>
      </c>
      <c r="G37" s="38">
        <f t="shared" si="3"/>
        <v>4841.4103941499998</v>
      </c>
      <c r="H37" s="24"/>
      <c r="I37" s="24"/>
      <c r="J37" s="24"/>
      <c r="K37" s="24"/>
      <c r="L37" s="24"/>
      <c r="M37" s="24"/>
      <c r="N37" s="30"/>
    </row>
    <row r="38" spans="1:14" ht="18.75" hidden="1" x14ac:dyDescent="0.3">
      <c r="A38" s="34" t="s">
        <v>22</v>
      </c>
      <c r="B38" s="35">
        <v>270.41697629999999</v>
      </c>
      <c r="C38" s="35">
        <v>0</v>
      </c>
      <c r="D38" s="35">
        <v>47.959154099999999</v>
      </c>
      <c r="E38" s="36">
        <v>0.96845309999999996</v>
      </c>
      <c r="F38" s="37">
        <f t="shared" si="2"/>
        <v>319.34458349999994</v>
      </c>
      <c r="G38" s="38">
        <f t="shared" si="3"/>
        <v>4468.887262799999</v>
      </c>
      <c r="H38" s="24"/>
      <c r="I38" s="24"/>
      <c r="J38" s="24"/>
      <c r="K38" s="24"/>
      <c r="L38" s="24"/>
      <c r="M38" s="24"/>
      <c r="N38" s="30"/>
    </row>
    <row r="39" spans="1:14" ht="18.75" hidden="1" x14ac:dyDescent="0.3">
      <c r="A39" s="34" t="s">
        <v>23</v>
      </c>
      <c r="B39" s="35">
        <v>225.34748025000002</v>
      </c>
      <c r="C39" s="35">
        <v>0</v>
      </c>
      <c r="D39" s="35">
        <v>39.965961749999998</v>
      </c>
      <c r="E39" s="36">
        <v>0.80704425000000002</v>
      </c>
      <c r="F39" s="37">
        <f t="shared" si="2"/>
        <v>266.12048625</v>
      </c>
      <c r="G39" s="38">
        <f t="shared" si="3"/>
        <v>3724.0727189999998</v>
      </c>
      <c r="H39" s="24"/>
      <c r="I39" s="24"/>
      <c r="J39" s="24"/>
      <c r="K39" s="24"/>
      <c r="L39" s="24"/>
      <c r="M39" s="24"/>
      <c r="N39" s="30"/>
    </row>
    <row r="40" spans="1:14" ht="18.75" hidden="1" x14ac:dyDescent="0.3">
      <c r="A40" s="34" t="s">
        <v>24</v>
      </c>
      <c r="B40" s="35">
        <v>202.82</v>
      </c>
      <c r="C40" s="35">
        <v>0</v>
      </c>
      <c r="D40" s="35">
        <v>35.969365575000005</v>
      </c>
      <c r="E40" s="36">
        <v>0.72633982499999994</v>
      </c>
      <c r="F40" s="37">
        <f t="shared" si="2"/>
        <v>239.5157054</v>
      </c>
      <c r="G40" s="38">
        <f t="shared" si="3"/>
        <v>3351.7671959499999</v>
      </c>
      <c r="H40" s="24"/>
      <c r="I40" s="24"/>
      <c r="J40" s="24"/>
      <c r="K40" s="24"/>
      <c r="L40" s="24"/>
      <c r="M40" s="24"/>
      <c r="N40" s="30"/>
    </row>
    <row r="41" spans="1:14" ht="18.75" hidden="1" x14ac:dyDescent="0.3">
      <c r="A41" s="34" t="s">
        <v>25</v>
      </c>
      <c r="B41" s="35">
        <v>180.27798419999999</v>
      </c>
      <c r="C41" s="35">
        <v>0</v>
      </c>
      <c r="D41" s="35">
        <v>31.972769400000001</v>
      </c>
      <c r="E41" s="36">
        <v>0.64563539999999997</v>
      </c>
      <c r="F41" s="37">
        <f t="shared" si="2"/>
        <v>212.896389</v>
      </c>
      <c r="G41" s="38">
        <f t="shared" si="3"/>
        <v>2979.2581752000001</v>
      </c>
      <c r="H41" s="24"/>
      <c r="I41" s="24"/>
      <c r="J41" s="24"/>
      <c r="K41" s="24"/>
      <c r="L41" s="24"/>
      <c r="M41" s="24"/>
      <c r="N41" s="30"/>
    </row>
    <row r="42" spans="1:14" ht="18.75" hidden="1" x14ac:dyDescent="0.3">
      <c r="A42" s="34" t="s">
        <v>26</v>
      </c>
      <c r="B42" s="35">
        <v>157.75</v>
      </c>
      <c r="C42" s="35">
        <v>0</v>
      </c>
      <c r="D42" s="35">
        <v>27.976173225</v>
      </c>
      <c r="E42" s="36">
        <v>0.56999999999999995</v>
      </c>
      <c r="F42" s="37">
        <f t="shared" si="2"/>
        <v>186.29617322499999</v>
      </c>
      <c r="G42" s="38">
        <f t="shared" si="3"/>
        <v>2607.0064251499998</v>
      </c>
      <c r="H42" s="24"/>
      <c r="I42" s="24"/>
      <c r="J42" s="24"/>
      <c r="K42" s="24"/>
      <c r="L42" s="24"/>
      <c r="M42" s="24"/>
      <c r="N42" s="30"/>
    </row>
    <row r="43" spans="1:14" ht="18.75" hidden="1" x14ac:dyDescent="0.3">
      <c r="A43" s="34" t="s">
        <v>27</v>
      </c>
      <c r="B43" s="35">
        <v>135.20848814999999</v>
      </c>
      <c r="C43" s="35">
        <v>0</v>
      </c>
      <c r="D43" s="35">
        <v>23.97957705</v>
      </c>
      <c r="E43" s="36">
        <v>0.49</v>
      </c>
      <c r="F43" s="37">
        <f t="shared" si="2"/>
        <v>159.67806519999999</v>
      </c>
      <c r="G43" s="38">
        <f t="shared" si="3"/>
        <v>2234.5129127999999</v>
      </c>
      <c r="H43" s="24"/>
      <c r="I43" s="24"/>
      <c r="J43" s="24"/>
      <c r="K43" s="24"/>
      <c r="L43" s="24"/>
      <c r="M43" s="24"/>
      <c r="N43" s="30"/>
    </row>
    <row r="44" spans="1:14" ht="18.75" hidden="1" x14ac:dyDescent="0.3">
      <c r="A44" s="34" t="s">
        <v>28</v>
      </c>
      <c r="B44" s="35">
        <v>90.138992099999996</v>
      </c>
      <c r="C44" s="35">
        <v>0</v>
      </c>
      <c r="D44" s="35">
        <v>15.9863847</v>
      </c>
      <c r="E44" s="36">
        <v>0.32281769999999999</v>
      </c>
      <c r="F44" s="37">
        <f t="shared" si="2"/>
        <v>106.4481945</v>
      </c>
      <c r="G44" s="38">
        <f t="shared" si="3"/>
        <v>1489.6290876</v>
      </c>
      <c r="H44" s="24"/>
      <c r="I44" s="24"/>
      <c r="J44" s="24"/>
      <c r="K44" s="24"/>
      <c r="L44" s="24"/>
      <c r="M44" s="24"/>
      <c r="N44" s="30"/>
    </row>
    <row r="45" spans="1:14" ht="18.75" hidden="1" x14ac:dyDescent="0.3">
      <c r="A45" s="34" t="s">
        <v>29</v>
      </c>
      <c r="B45" s="35">
        <v>45.069496049999998</v>
      </c>
      <c r="C45" s="35">
        <v>0</v>
      </c>
      <c r="D45" s="35">
        <v>7.9931923500000002</v>
      </c>
      <c r="E45" s="36">
        <v>0.16140884999999999</v>
      </c>
      <c r="F45" s="37">
        <f t="shared" si="2"/>
        <v>53.22409725</v>
      </c>
      <c r="G45" s="38">
        <f t="shared" si="3"/>
        <v>744.81454380000002</v>
      </c>
      <c r="H45" s="24"/>
      <c r="I45" s="24"/>
      <c r="J45" s="24"/>
      <c r="K45" s="24"/>
      <c r="L45" s="24"/>
      <c r="M45" s="24"/>
      <c r="N45" s="30"/>
    </row>
    <row r="46" spans="1:14" ht="18.75" x14ac:dyDescent="0.3">
      <c r="A46" s="39" t="s">
        <v>51</v>
      </c>
      <c r="B46" s="67" t="s">
        <v>52</v>
      </c>
      <c r="C46" s="67"/>
      <c r="D46" s="67"/>
      <c r="E46" s="67"/>
      <c r="F46" s="67"/>
      <c r="G46" s="67"/>
      <c r="H46" s="40"/>
      <c r="I46" s="40"/>
      <c r="J46" s="40"/>
      <c r="K46" s="40"/>
      <c r="L46" s="40"/>
      <c r="M46" s="40"/>
    </row>
    <row r="47" spans="1:14" ht="18.75" x14ac:dyDescent="0.3">
      <c r="A47" s="39" t="s">
        <v>53</v>
      </c>
      <c r="B47" s="67" t="s">
        <v>52</v>
      </c>
      <c r="C47" s="67"/>
      <c r="D47" s="67"/>
      <c r="E47" s="67"/>
      <c r="F47" s="67"/>
      <c r="G47" s="67"/>
      <c r="H47" s="40"/>
      <c r="I47" s="40"/>
      <c r="J47" s="40"/>
      <c r="K47" s="40"/>
      <c r="L47" s="40"/>
      <c r="M47" s="40"/>
    </row>
    <row r="48" spans="1:14" ht="18.75" x14ac:dyDescent="0.3">
      <c r="A48" s="25"/>
      <c r="B48" s="21"/>
      <c r="C48" s="21"/>
      <c r="D48" s="21"/>
      <c r="E48" s="21"/>
    </row>
    <row r="49" spans="1:15" ht="18.75" x14ac:dyDescent="0.3">
      <c r="A49" s="25" t="s">
        <v>54</v>
      </c>
      <c r="B49" s="41"/>
      <c r="C49" s="41"/>
      <c r="D49" s="41"/>
      <c r="E49" s="24"/>
      <c r="G49" s="24"/>
      <c r="H49" s="24"/>
      <c r="I49" s="24"/>
      <c r="J49" s="24"/>
      <c r="K49" s="24"/>
      <c r="L49" s="24"/>
      <c r="M49" s="24"/>
    </row>
    <row r="50" spans="1:15" ht="18.75" x14ac:dyDescent="0.3">
      <c r="A50" s="42" t="s">
        <v>55</v>
      </c>
      <c r="B50" s="43" t="s">
        <v>56</v>
      </c>
      <c r="C50" s="44" t="s">
        <v>57</v>
      </c>
      <c r="F50" s="45"/>
      <c r="G50" s="21"/>
      <c r="H50" s="21"/>
      <c r="I50" s="21"/>
      <c r="J50" s="21"/>
      <c r="K50" s="21"/>
      <c r="L50" s="21"/>
      <c r="M50" s="21"/>
      <c r="N50" s="21"/>
      <c r="O50" s="22"/>
    </row>
    <row r="51" spans="1:15" ht="18.75" x14ac:dyDescent="0.3">
      <c r="A51" s="46" t="s">
        <v>58</v>
      </c>
      <c r="B51" s="47">
        <v>54.26</v>
      </c>
      <c r="C51" s="31">
        <f>B51*14</f>
        <v>759.64</v>
      </c>
      <c r="D51" s="48"/>
      <c r="E51" s="24"/>
      <c r="F51" s="45" t="s">
        <v>59</v>
      </c>
      <c r="G51" s="21"/>
      <c r="H51" s="21"/>
      <c r="I51" s="21"/>
      <c r="J51" s="21"/>
      <c r="K51" s="21"/>
      <c r="L51" s="21"/>
      <c r="M51" s="21"/>
      <c r="N51" s="21"/>
    </row>
    <row r="52" spans="1:15" ht="18.75" x14ac:dyDescent="0.3">
      <c r="A52" s="46" t="s">
        <v>60</v>
      </c>
      <c r="B52" s="47">
        <v>15.89</v>
      </c>
      <c r="C52" s="31">
        <f>B52*14</f>
        <v>222.46</v>
      </c>
      <c r="D52" s="48"/>
      <c r="E52" s="24"/>
      <c r="F52" s="68" t="s">
        <v>61</v>
      </c>
      <c r="G52" s="49" t="s">
        <v>62</v>
      </c>
      <c r="H52" s="50" t="s">
        <v>63</v>
      </c>
      <c r="I52" s="51"/>
      <c r="O52" s="23"/>
    </row>
    <row r="53" spans="1:15" ht="20.25" customHeight="1" x14ac:dyDescent="0.3">
      <c r="A53" s="46" t="s">
        <v>64</v>
      </c>
      <c r="B53" s="47">
        <v>19.860000000000003</v>
      </c>
      <c r="C53" s="31">
        <f>B53*14</f>
        <v>278.04000000000002</v>
      </c>
      <c r="D53" s="48"/>
      <c r="E53" s="24"/>
      <c r="F53" s="68"/>
      <c r="G53" s="49"/>
      <c r="H53" s="42" t="s">
        <v>65</v>
      </c>
      <c r="I53" s="52" t="s">
        <v>66</v>
      </c>
      <c r="O53" s="23"/>
    </row>
    <row r="54" spans="1:15" ht="18.75" x14ac:dyDescent="0.3">
      <c r="A54" s="34" t="s">
        <v>7</v>
      </c>
      <c r="B54" s="47">
        <v>21.180000000000003</v>
      </c>
      <c r="C54" s="31">
        <f>B54*14</f>
        <v>296.52000000000004</v>
      </c>
      <c r="D54" s="48"/>
      <c r="E54" s="24"/>
      <c r="F54" s="53" t="s">
        <v>67</v>
      </c>
      <c r="G54" s="54">
        <v>0.23599999999999999</v>
      </c>
      <c r="H54" s="54">
        <v>0.23599999999999999</v>
      </c>
      <c r="I54" s="54">
        <f>H54</f>
        <v>0.23599999999999999</v>
      </c>
      <c r="O54" s="23"/>
    </row>
    <row r="55" spans="1:15" ht="18.75" x14ac:dyDescent="0.3">
      <c r="A55" s="25"/>
      <c r="B55" s="21"/>
      <c r="C55" s="21"/>
      <c r="D55" s="21"/>
      <c r="E55" s="21"/>
      <c r="F55" s="53" t="s">
        <v>68</v>
      </c>
      <c r="G55" s="54">
        <v>5.5E-2</v>
      </c>
      <c r="H55" s="54">
        <v>6.7000000000000004E-2</v>
      </c>
      <c r="I55" s="54">
        <v>6.7000000000000004E-2</v>
      </c>
      <c r="O55" s="23"/>
    </row>
    <row r="56" spans="1:15" ht="18.75" x14ac:dyDescent="0.3">
      <c r="A56" s="25" t="s">
        <v>69</v>
      </c>
      <c r="B56" s="21"/>
      <c r="C56" s="21"/>
      <c r="D56" s="21"/>
      <c r="E56" s="21"/>
      <c r="F56" s="53" t="s">
        <v>70</v>
      </c>
      <c r="G56" s="54">
        <v>6.7000000000000002E-3</v>
      </c>
      <c r="H56" s="54">
        <v>6.7000000000000002E-3</v>
      </c>
      <c r="I56" s="54">
        <v>6.7000000000000002E-3</v>
      </c>
      <c r="O56" s="23"/>
    </row>
    <row r="57" spans="1:15" ht="18.75" x14ac:dyDescent="0.3">
      <c r="A57" s="55" t="s">
        <v>0</v>
      </c>
      <c r="B57" s="56" t="s">
        <v>56</v>
      </c>
      <c r="C57" s="44" t="s">
        <v>57</v>
      </c>
      <c r="D57" s="57"/>
      <c r="E57" s="58"/>
      <c r="F57" s="53" t="s">
        <v>71</v>
      </c>
      <c r="G57" s="54">
        <v>2E-3</v>
      </c>
      <c r="H57" s="54">
        <v>2E-3</v>
      </c>
      <c r="I57" s="54">
        <v>2E-3</v>
      </c>
      <c r="O57" s="23"/>
    </row>
    <row r="58" spans="1:15" ht="18.75" x14ac:dyDescent="0.3">
      <c r="A58" s="28" t="s">
        <v>72</v>
      </c>
      <c r="B58" s="28">
        <v>189.92</v>
      </c>
      <c r="C58" s="31">
        <f>B58*12</f>
        <v>2279.04</v>
      </c>
      <c r="D58" s="48"/>
      <c r="E58" s="24"/>
      <c r="F58" s="53" t="s">
        <v>73</v>
      </c>
      <c r="G58" s="54">
        <v>6.0000000000000001E-3</v>
      </c>
      <c r="H58" s="54">
        <v>6.0000000000000001E-3</v>
      </c>
      <c r="I58" s="54">
        <v>6.0000000000000001E-3</v>
      </c>
      <c r="O58" s="23"/>
    </row>
    <row r="59" spans="1:15" ht="18.75" x14ac:dyDescent="0.3">
      <c r="A59" s="28" t="s">
        <v>40</v>
      </c>
      <c r="B59" s="28">
        <v>153.81</v>
      </c>
      <c r="C59" s="31">
        <f>B59*12</f>
        <v>1845.72</v>
      </c>
      <c r="D59" s="48"/>
      <c r="E59" s="24"/>
      <c r="F59" s="53" t="s">
        <v>74</v>
      </c>
      <c r="G59" s="54">
        <v>1.4999999999999999E-2</v>
      </c>
      <c r="H59" s="54">
        <v>1.4999999999999999E-2</v>
      </c>
      <c r="I59" s="54">
        <v>1.4999999999999999E-2</v>
      </c>
      <c r="O59" s="23"/>
    </row>
    <row r="60" spans="1:15" ht="18.75" x14ac:dyDescent="0.3">
      <c r="A60" s="28" t="s">
        <v>42</v>
      </c>
      <c r="B60" s="28">
        <v>142.87</v>
      </c>
      <c r="C60" s="31">
        <f>B60*12</f>
        <v>1714.44</v>
      </c>
      <c r="D60" s="48"/>
      <c r="E60" s="24"/>
      <c r="F60" s="59" t="s">
        <v>75</v>
      </c>
      <c r="G60" s="60">
        <f>SUM(G54:G59)</f>
        <v>0.32069999999999999</v>
      </c>
      <c r="H60" s="60">
        <f>SUM(H54:H59)</f>
        <v>0.3327</v>
      </c>
      <c r="I60" s="60">
        <f>SUM(I54:I59)</f>
        <v>0.3327</v>
      </c>
      <c r="O60" s="23"/>
    </row>
    <row r="61" spans="1:15" ht="18.75" x14ac:dyDescent="0.3">
      <c r="A61" s="28" t="s">
        <v>44</v>
      </c>
      <c r="B61" s="28">
        <v>131.88999999999999</v>
      </c>
      <c r="C61" s="31">
        <f>B61*12</f>
        <v>1582.6799999999998</v>
      </c>
      <c r="D61" s="48"/>
      <c r="E61" s="24"/>
    </row>
    <row r="62" spans="1:15" ht="18.75" x14ac:dyDescent="0.3">
      <c r="A62" s="28" t="s">
        <v>43</v>
      </c>
      <c r="B62" s="28">
        <v>120.91000000000001</v>
      </c>
      <c r="C62" s="31">
        <f>B62*12</f>
        <v>1450.92</v>
      </c>
      <c r="D62" s="48"/>
      <c r="E62" s="24"/>
    </row>
    <row r="63" spans="1:15" ht="18.75" x14ac:dyDescent="0.3">
      <c r="A63" s="61"/>
      <c r="B63" s="61"/>
      <c r="C63" s="61"/>
      <c r="D63" s="61"/>
    </row>
    <row r="64" spans="1:15" ht="18.75" x14ac:dyDescent="0.3">
      <c r="A64" s="61"/>
      <c r="B64" s="61"/>
      <c r="C64" s="61"/>
      <c r="D64" s="61"/>
    </row>
    <row r="65" spans="1:4" ht="18.75" x14ac:dyDescent="0.3">
      <c r="A65" s="61"/>
      <c r="B65" s="61"/>
      <c r="C65" s="61"/>
      <c r="D65" s="61"/>
    </row>
    <row r="66" spans="1:4" ht="18.75" x14ac:dyDescent="0.3">
      <c r="A66" s="61"/>
      <c r="B66" s="61"/>
      <c r="C66" s="61"/>
      <c r="D66" s="61"/>
    </row>
  </sheetData>
  <mergeCells count="5">
    <mergeCell ref="A8:A9"/>
    <mergeCell ref="B8:G8"/>
    <mergeCell ref="B46:G46"/>
    <mergeCell ref="B47:G47"/>
    <mergeCell ref="F52:F53"/>
  </mergeCells>
  <pageMargins left="0.7" right="0.7" top="0.75" bottom="0.75" header="0.3" footer="0.3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3B00B-0BB2-47E1-AF04-3FD3983803E3}">
  <sheetPr>
    <pageSetUpPr fitToPage="1"/>
  </sheetPr>
  <dimension ref="A1:L25"/>
  <sheetViews>
    <sheetView workbookViewId="0">
      <selection activeCell="C27" sqref="C27"/>
    </sheetView>
  </sheetViews>
  <sheetFormatPr defaultRowHeight="12.75" x14ac:dyDescent="0.2"/>
  <cols>
    <col min="1" max="1" width="45.42578125" customWidth="1"/>
    <col min="2" max="2" width="17.85546875" style="8" customWidth="1"/>
    <col min="3" max="3" width="13.42578125" style="8" customWidth="1"/>
    <col min="4" max="4" width="15.85546875" style="8" customWidth="1"/>
    <col min="5" max="5" width="16.5703125" style="8" customWidth="1"/>
    <col min="6" max="6" width="14.140625" style="8" customWidth="1"/>
  </cols>
  <sheetData>
    <row r="1" spans="1:12" ht="15" x14ac:dyDescent="0.2">
      <c r="A1" s="69" t="s">
        <v>0</v>
      </c>
      <c r="B1" s="16"/>
      <c r="C1" s="16"/>
      <c r="D1" s="16"/>
      <c r="E1" s="16"/>
      <c r="F1" s="16"/>
    </row>
    <row r="2" spans="1:12" ht="63" x14ac:dyDescent="0.2">
      <c r="A2" s="69"/>
      <c r="B2" s="11" t="s">
        <v>1</v>
      </c>
      <c r="C2" s="12" t="s">
        <v>2</v>
      </c>
      <c r="D2" s="12" t="s">
        <v>3</v>
      </c>
      <c r="E2" s="13" t="s">
        <v>4</v>
      </c>
      <c r="F2" s="14" t="s">
        <v>5</v>
      </c>
    </row>
    <row r="3" spans="1:12" ht="18.75" x14ac:dyDescent="0.3">
      <c r="A3" s="15" t="s">
        <v>7</v>
      </c>
      <c r="B3" s="16">
        <v>739.13</v>
      </c>
      <c r="C3" s="16">
        <v>131.08000000000001</v>
      </c>
      <c r="D3" s="16">
        <v>2.6599999999999997</v>
      </c>
      <c r="E3" s="16">
        <f t="shared" ref="E3:E25" si="0">B3+C3+D3</f>
        <v>872.87</v>
      </c>
      <c r="F3" s="16">
        <f>E3*12+B3*2</f>
        <v>11952.7</v>
      </c>
      <c r="K3" s="47">
        <v>21.180000000000003</v>
      </c>
      <c r="L3">
        <f>K3/16*12</f>
        <v>15.885000000000002</v>
      </c>
    </row>
    <row r="4" spans="1:12" ht="15.75" x14ac:dyDescent="0.25">
      <c r="A4" s="15" t="s">
        <v>8</v>
      </c>
      <c r="B4" s="16">
        <v>716.03218749999996</v>
      </c>
      <c r="C4" s="16">
        <v>126.98</v>
      </c>
      <c r="D4" s="16">
        <v>2.58</v>
      </c>
      <c r="E4" s="16">
        <f t="shared" si="0"/>
        <v>845.59218750000002</v>
      </c>
      <c r="F4" s="16">
        <f t="shared" ref="F4:F25" si="1">E4*12+B4*2</f>
        <v>11579.170625000001</v>
      </c>
      <c r="L4">
        <f>K3/16*8</f>
        <v>10.590000000000002</v>
      </c>
    </row>
    <row r="5" spans="1:12" ht="15.75" x14ac:dyDescent="0.25">
      <c r="A5" s="15" t="s">
        <v>9</v>
      </c>
      <c r="B5" s="16">
        <v>692.93437500000005</v>
      </c>
      <c r="C5" s="16">
        <v>122.89</v>
      </c>
      <c r="D5" s="16">
        <v>2.4899999999999998</v>
      </c>
      <c r="E5" s="16">
        <f t="shared" si="0"/>
        <v>818.31437500000004</v>
      </c>
      <c r="F5" s="16">
        <f t="shared" si="1"/>
        <v>11205.641250000001</v>
      </c>
    </row>
    <row r="6" spans="1:12" ht="15.75" x14ac:dyDescent="0.25">
      <c r="A6" s="15" t="s">
        <v>10</v>
      </c>
      <c r="B6" s="16">
        <v>646.73874999999998</v>
      </c>
      <c r="C6" s="16">
        <v>114.7</v>
      </c>
      <c r="D6" s="16">
        <v>2.3299999999999996</v>
      </c>
      <c r="E6" s="16">
        <f t="shared" si="0"/>
        <v>763.76875000000007</v>
      </c>
      <c r="F6" s="16">
        <f t="shared" si="1"/>
        <v>10458.702499999999</v>
      </c>
      <c r="K6" s="8"/>
      <c r="L6" s="8"/>
    </row>
    <row r="7" spans="1:12" ht="15.75" x14ac:dyDescent="0.25">
      <c r="A7" s="15" t="s">
        <v>11</v>
      </c>
      <c r="B7" s="16">
        <v>600.54312500000003</v>
      </c>
      <c r="C7" s="16">
        <v>106.5</v>
      </c>
      <c r="D7" s="16">
        <v>2.1599999999999997</v>
      </c>
      <c r="E7" s="16">
        <f t="shared" si="0"/>
        <v>709.203125</v>
      </c>
      <c r="F7" s="16">
        <f t="shared" si="1"/>
        <v>9711.5237500000003</v>
      </c>
    </row>
    <row r="8" spans="1:12" ht="15.75" x14ac:dyDescent="0.25">
      <c r="A8" s="15" t="s">
        <v>12</v>
      </c>
      <c r="B8" s="16">
        <v>577.4453125</v>
      </c>
      <c r="C8" s="16">
        <v>102.41000000000001</v>
      </c>
      <c r="D8" s="16">
        <v>2.0799999999999996</v>
      </c>
      <c r="E8" s="16">
        <f t="shared" si="0"/>
        <v>681.93531250000001</v>
      </c>
      <c r="F8" s="16">
        <f t="shared" si="1"/>
        <v>9338.114375000001</v>
      </c>
      <c r="H8" s="8"/>
    </row>
    <row r="9" spans="1:12" ht="15.75" x14ac:dyDescent="0.25">
      <c r="A9" s="15" t="s">
        <v>13</v>
      </c>
      <c r="B9" s="16">
        <v>554.34749999999997</v>
      </c>
      <c r="C9" s="16">
        <v>98.31</v>
      </c>
      <c r="D9" s="16">
        <v>2</v>
      </c>
      <c r="E9" s="16">
        <f t="shared" si="0"/>
        <v>654.65750000000003</v>
      </c>
      <c r="F9" s="16">
        <f t="shared" si="1"/>
        <v>8964.5850000000009</v>
      </c>
    </row>
    <row r="10" spans="1:12" ht="15.75" x14ac:dyDescent="0.25">
      <c r="A10" s="15" t="s">
        <v>14</v>
      </c>
      <c r="B10" s="16">
        <v>508.16</v>
      </c>
      <c r="C10" s="16">
        <v>90.12</v>
      </c>
      <c r="D10" s="16">
        <v>1.83</v>
      </c>
      <c r="E10" s="16">
        <f t="shared" si="0"/>
        <v>600.11</v>
      </c>
      <c r="F10" s="16">
        <f t="shared" si="1"/>
        <v>8217.64</v>
      </c>
    </row>
    <row r="11" spans="1:12" ht="15.75" x14ac:dyDescent="0.25">
      <c r="A11" s="15" t="s">
        <v>15</v>
      </c>
      <c r="B11" s="16">
        <v>485.05406249999999</v>
      </c>
      <c r="C11" s="16">
        <v>86.03</v>
      </c>
      <c r="D11" s="16">
        <v>1.75</v>
      </c>
      <c r="E11" s="16">
        <f t="shared" si="0"/>
        <v>572.83406249999996</v>
      </c>
      <c r="F11" s="16">
        <f t="shared" si="1"/>
        <v>7844.1168749999988</v>
      </c>
    </row>
    <row r="12" spans="1:12" ht="15.75" x14ac:dyDescent="0.25">
      <c r="A12" s="15" t="s">
        <v>16</v>
      </c>
      <c r="B12" s="16">
        <v>461.95625000000001</v>
      </c>
      <c r="C12" s="16">
        <v>81.93</v>
      </c>
      <c r="D12" s="16">
        <v>1.66</v>
      </c>
      <c r="E12" s="16">
        <f t="shared" si="0"/>
        <v>545.54624999999999</v>
      </c>
      <c r="F12" s="16">
        <f t="shared" si="1"/>
        <v>7470.4675000000007</v>
      </c>
    </row>
    <row r="13" spans="1:12" ht="15.75" x14ac:dyDescent="0.25">
      <c r="A13" s="15" t="s">
        <v>17</v>
      </c>
      <c r="B13" s="16">
        <v>415.760625</v>
      </c>
      <c r="C13" s="16">
        <v>73.73</v>
      </c>
      <c r="D13" s="16">
        <v>1.5</v>
      </c>
      <c r="E13" s="16">
        <f t="shared" si="0"/>
        <v>490.99062500000002</v>
      </c>
      <c r="F13" s="16">
        <f t="shared" si="1"/>
        <v>6723.4087500000005</v>
      </c>
    </row>
    <row r="14" spans="1:12" ht="15.75" x14ac:dyDescent="0.25">
      <c r="A14" s="15" t="s">
        <v>18</v>
      </c>
      <c r="B14" s="16">
        <v>392.66281249999997</v>
      </c>
      <c r="C14" s="16">
        <v>69.64</v>
      </c>
      <c r="D14" s="16">
        <v>1.41</v>
      </c>
      <c r="E14" s="16">
        <f t="shared" si="0"/>
        <v>463.71281249999998</v>
      </c>
      <c r="F14" s="16">
        <f t="shared" si="1"/>
        <v>6349.8793750000004</v>
      </c>
    </row>
    <row r="15" spans="1:12" ht="15.75" x14ac:dyDescent="0.25">
      <c r="A15" s="15" t="s">
        <v>19</v>
      </c>
      <c r="B15" s="16">
        <v>369.565</v>
      </c>
      <c r="C15" s="16">
        <v>65.540000000000006</v>
      </c>
      <c r="D15" s="16">
        <v>1.33</v>
      </c>
      <c r="E15" s="16">
        <f t="shared" si="0"/>
        <v>436.435</v>
      </c>
      <c r="F15" s="16">
        <f t="shared" si="1"/>
        <v>5976.35</v>
      </c>
    </row>
    <row r="16" spans="1:12" ht="15.75" x14ac:dyDescent="0.25">
      <c r="A16" s="15" t="s">
        <v>20</v>
      </c>
      <c r="B16" s="16">
        <v>323.36937499999999</v>
      </c>
      <c r="C16" s="16">
        <v>57.35</v>
      </c>
      <c r="D16" s="16">
        <v>1.1599999999999999</v>
      </c>
      <c r="E16" s="16">
        <f t="shared" si="0"/>
        <v>381.87937500000004</v>
      </c>
      <c r="F16" s="16">
        <f t="shared" si="1"/>
        <v>5229.2912500000002</v>
      </c>
    </row>
    <row r="17" spans="1:6" ht="15.75" x14ac:dyDescent="0.25">
      <c r="A17" s="15" t="s">
        <v>21</v>
      </c>
      <c r="B17" s="16">
        <v>300.27156250000002</v>
      </c>
      <c r="C17" s="16">
        <v>53.25</v>
      </c>
      <c r="D17" s="16">
        <v>1.08</v>
      </c>
      <c r="E17" s="16">
        <f t="shared" si="0"/>
        <v>354.6015625</v>
      </c>
      <c r="F17" s="16">
        <f t="shared" si="1"/>
        <v>4855.7618750000001</v>
      </c>
    </row>
    <row r="18" spans="1:6" ht="15.75" x14ac:dyDescent="0.25">
      <c r="A18" s="15" t="s">
        <v>22</v>
      </c>
      <c r="B18" s="16">
        <v>277.17374999999998</v>
      </c>
      <c r="C18" s="16">
        <v>49.16</v>
      </c>
      <c r="D18" s="16">
        <v>1</v>
      </c>
      <c r="E18" s="16">
        <f t="shared" si="0"/>
        <v>327.33375000000001</v>
      </c>
      <c r="F18" s="16">
        <f t="shared" si="1"/>
        <v>4482.3525</v>
      </c>
    </row>
    <row r="19" spans="1:6" ht="15.75" x14ac:dyDescent="0.25">
      <c r="A19" s="15" t="s">
        <v>23</v>
      </c>
      <c r="B19" s="16">
        <v>230.97812500000001</v>
      </c>
      <c r="C19" s="16">
        <v>40.96</v>
      </c>
      <c r="D19" s="16">
        <v>0.83</v>
      </c>
      <c r="E19" s="16">
        <f t="shared" si="0"/>
        <v>272.768125</v>
      </c>
      <c r="F19" s="16">
        <f t="shared" si="1"/>
        <v>3735.1737499999999</v>
      </c>
    </row>
    <row r="20" spans="1:6" ht="15.75" x14ac:dyDescent="0.25">
      <c r="A20" s="15" t="s">
        <v>24</v>
      </c>
      <c r="B20" s="16">
        <v>207.8803125</v>
      </c>
      <c r="C20" s="16">
        <v>36.869999999999997</v>
      </c>
      <c r="D20" s="16">
        <v>0.75</v>
      </c>
      <c r="E20" s="16">
        <f t="shared" si="0"/>
        <v>245.50031250000001</v>
      </c>
      <c r="F20" s="16">
        <f t="shared" si="1"/>
        <v>3361.7643749999997</v>
      </c>
    </row>
    <row r="21" spans="1:6" ht="15.75" x14ac:dyDescent="0.25">
      <c r="A21" s="15" t="s">
        <v>25</v>
      </c>
      <c r="B21" s="16">
        <v>184.7825</v>
      </c>
      <c r="C21" s="16">
        <v>32.770000000000003</v>
      </c>
      <c r="D21" s="16">
        <v>0.67</v>
      </c>
      <c r="E21" s="16">
        <f t="shared" si="0"/>
        <v>218.2225</v>
      </c>
      <c r="F21" s="16">
        <f t="shared" si="1"/>
        <v>2988.2350000000001</v>
      </c>
    </row>
    <row r="22" spans="1:6" ht="15.75" x14ac:dyDescent="0.25">
      <c r="A22" s="15" t="s">
        <v>26</v>
      </c>
      <c r="B22" s="16">
        <v>161.6846875</v>
      </c>
      <c r="C22" s="16">
        <v>28.67</v>
      </c>
      <c r="D22" s="16">
        <v>0.57999999999999996</v>
      </c>
      <c r="E22" s="16">
        <f t="shared" si="0"/>
        <v>190.93468750000002</v>
      </c>
      <c r="F22" s="16">
        <f t="shared" si="1"/>
        <v>2614.5856250000006</v>
      </c>
    </row>
    <row r="23" spans="1:6" ht="15.75" x14ac:dyDescent="0.25">
      <c r="A23" s="15" t="s">
        <v>27</v>
      </c>
      <c r="B23" s="16">
        <v>138.58687499999999</v>
      </c>
      <c r="C23" s="16">
        <v>24.580000000000002</v>
      </c>
      <c r="D23" s="16">
        <v>0.5</v>
      </c>
      <c r="E23" s="16">
        <f t="shared" si="0"/>
        <v>163.666875</v>
      </c>
      <c r="F23" s="16">
        <f t="shared" si="1"/>
        <v>2241.17625</v>
      </c>
    </row>
    <row r="24" spans="1:6" ht="15.75" x14ac:dyDescent="0.25">
      <c r="A24" s="15" t="s">
        <v>28</v>
      </c>
      <c r="B24" s="16">
        <v>92.391249999999999</v>
      </c>
      <c r="C24" s="16">
        <v>16.39</v>
      </c>
      <c r="D24" s="16">
        <v>0.33</v>
      </c>
      <c r="E24" s="16">
        <f t="shared" si="0"/>
        <v>109.11125</v>
      </c>
      <c r="F24" s="16">
        <f t="shared" si="1"/>
        <v>1494.1175000000001</v>
      </c>
    </row>
    <row r="25" spans="1:6" ht="15.75" x14ac:dyDescent="0.25">
      <c r="A25" s="15" t="s">
        <v>29</v>
      </c>
      <c r="B25" s="16">
        <v>46.195625</v>
      </c>
      <c r="C25" s="16">
        <v>8.19</v>
      </c>
      <c r="D25" s="16">
        <v>0.17</v>
      </c>
      <c r="E25" s="16">
        <f t="shared" si="0"/>
        <v>54.555624999999999</v>
      </c>
      <c r="F25" s="16">
        <f t="shared" si="1"/>
        <v>747.05875000000003</v>
      </c>
    </row>
  </sheetData>
  <mergeCells count="1">
    <mergeCell ref="A1:A2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3EC14-9CA2-4CA0-9A0E-76695CA8D54B}">
  <sheetPr>
    <pageSetUpPr fitToPage="1"/>
  </sheetPr>
  <dimension ref="A1:FU23"/>
  <sheetViews>
    <sheetView topLeftCell="A2" workbookViewId="0">
      <selection activeCell="C26" sqref="C26:C27"/>
    </sheetView>
  </sheetViews>
  <sheetFormatPr defaultRowHeight="12.75" x14ac:dyDescent="0.2"/>
  <cols>
    <col min="1" max="1" width="17.28515625" customWidth="1"/>
    <col min="2" max="2" width="12.42578125" style="5" customWidth="1"/>
    <col min="3" max="3" width="9.140625" style="5" customWidth="1"/>
    <col min="4" max="4" width="16.7109375" style="5" customWidth="1"/>
    <col min="5" max="5" width="14.42578125" style="5" customWidth="1"/>
    <col min="6" max="6" width="15.28515625" style="5" customWidth="1"/>
    <col min="7" max="177" width="9.140625" style="5"/>
  </cols>
  <sheetData>
    <row r="1" spans="1:177" hidden="1" x14ac:dyDescent="0.2">
      <c r="A1" s="70" t="s">
        <v>0</v>
      </c>
    </row>
    <row r="2" spans="1:177" ht="126.75" customHeight="1" x14ac:dyDescent="0.2">
      <c r="A2" s="71"/>
      <c r="B2" s="4" t="s">
        <v>1</v>
      </c>
      <c r="C2" s="1" t="s">
        <v>3</v>
      </c>
      <c r="D2" s="1" t="s">
        <v>2</v>
      </c>
      <c r="E2" s="2" t="s">
        <v>4</v>
      </c>
      <c r="F2" s="3" t="s">
        <v>5</v>
      </c>
    </row>
    <row r="3" spans="1:177" s="7" customFormat="1" ht="15" x14ac:dyDescent="0.2">
      <c r="A3" s="62" t="s">
        <v>6</v>
      </c>
      <c r="B3" s="17">
        <v>554.34</v>
      </c>
      <c r="C3" s="17">
        <v>1.99</v>
      </c>
      <c r="D3" s="17">
        <v>98.320000000000007</v>
      </c>
      <c r="E3" s="17">
        <f>B3+C3+D3</f>
        <v>654.65000000000009</v>
      </c>
      <c r="F3" s="17">
        <f>E3*12+B3*2</f>
        <v>8964.4800000000014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</row>
    <row r="4" spans="1:177" s="7" customFormat="1" ht="15" x14ac:dyDescent="0.2">
      <c r="A4" s="62" t="s">
        <v>76</v>
      </c>
      <c r="B4" s="17">
        <v>508.15</v>
      </c>
      <c r="C4" s="17">
        <v>1.82</v>
      </c>
      <c r="D4" s="17">
        <v>90.13000000000001</v>
      </c>
      <c r="E4" s="17">
        <f t="shared" ref="E4:E14" si="0">B4+C4+D4</f>
        <v>600.1</v>
      </c>
      <c r="F4" s="17">
        <f t="shared" ref="F4:F14" si="1">E4*12+B4*2</f>
        <v>8217.5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</row>
    <row r="5" spans="1:177" s="7" customFormat="1" ht="15" x14ac:dyDescent="0.2">
      <c r="A5" s="62" t="s">
        <v>77</v>
      </c>
      <c r="B5" s="17">
        <v>461.95</v>
      </c>
      <c r="C5" s="17">
        <v>1.66</v>
      </c>
      <c r="D5" s="17">
        <v>81.93</v>
      </c>
      <c r="E5" s="17">
        <f t="shared" si="0"/>
        <v>545.54</v>
      </c>
      <c r="F5" s="17">
        <f t="shared" si="1"/>
        <v>7470.3799999999992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</row>
    <row r="6" spans="1:177" s="7" customFormat="1" ht="15" x14ac:dyDescent="0.2">
      <c r="A6" s="62" t="s">
        <v>78</v>
      </c>
      <c r="B6" s="17">
        <v>415.76</v>
      </c>
      <c r="C6" s="17">
        <v>1.49</v>
      </c>
      <c r="D6" s="17">
        <v>73.740000000000009</v>
      </c>
      <c r="E6" s="17">
        <f t="shared" si="0"/>
        <v>490.99</v>
      </c>
      <c r="F6" s="17">
        <f t="shared" si="1"/>
        <v>6723.4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</row>
    <row r="7" spans="1:177" s="7" customFormat="1" ht="15" x14ac:dyDescent="0.2">
      <c r="A7" s="62" t="s">
        <v>79</v>
      </c>
      <c r="B7" s="17">
        <v>369.56</v>
      </c>
      <c r="C7" s="17">
        <v>1.33</v>
      </c>
      <c r="D7" s="17">
        <v>65.550000000000011</v>
      </c>
      <c r="E7" s="17">
        <f t="shared" si="0"/>
        <v>436.44</v>
      </c>
      <c r="F7" s="17">
        <f t="shared" si="1"/>
        <v>5976.4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</row>
    <row r="8" spans="1:177" s="7" customFormat="1" ht="15" x14ac:dyDescent="0.2">
      <c r="A8" s="62" t="s">
        <v>80</v>
      </c>
      <c r="B8" s="17">
        <v>323.37</v>
      </c>
      <c r="C8" s="17">
        <v>1.1599999999999999</v>
      </c>
      <c r="D8" s="17">
        <v>57.35</v>
      </c>
      <c r="E8" s="17">
        <f t="shared" si="0"/>
        <v>381.88000000000005</v>
      </c>
      <c r="F8" s="17">
        <f t="shared" si="1"/>
        <v>5229.3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</row>
    <row r="9" spans="1:177" s="7" customFormat="1" ht="15" x14ac:dyDescent="0.2">
      <c r="A9" s="62" t="s">
        <v>81</v>
      </c>
      <c r="B9" s="17">
        <v>277.17</v>
      </c>
      <c r="C9" s="17">
        <v>1</v>
      </c>
      <c r="D9" s="17">
        <v>49.16</v>
      </c>
      <c r="E9" s="17">
        <f t="shared" si="0"/>
        <v>327.33000000000004</v>
      </c>
      <c r="F9" s="17">
        <f t="shared" si="1"/>
        <v>4482.3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</row>
    <row r="10" spans="1:177" s="7" customFormat="1" ht="15" x14ac:dyDescent="0.2">
      <c r="A10" s="62" t="s">
        <v>82</v>
      </c>
      <c r="B10" s="17">
        <v>230.98</v>
      </c>
      <c r="C10" s="17">
        <v>0.84</v>
      </c>
      <c r="D10" s="17">
        <v>40.97</v>
      </c>
      <c r="E10" s="17">
        <f t="shared" si="0"/>
        <v>272.78999999999996</v>
      </c>
      <c r="F10" s="17">
        <f t="shared" si="1"/>
        <v>3735.4399999999996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</row>
    <row r="11" spans="1:177" s="7" customFormat="1" ht="15" x14ac:dyDescent="0.2">
      <c r="A11" s="62" t="s">
        <v>83</v>
      </c>
      <c r="B11" s="17">
        <v>184.78</v>
      </c>
      <c r="C11" s="17">
        <v>0.66</v>
      </c>
      <c r="D11" s="17">
        <v>32.770000000000003</v>
      </c>
      <c r="E11" s="17">
        <f t="shared" si="0"/>
        <v>218.21</v>
      </c>
      <c r="F11" s="17">
        <f t="shared" si="1"/>
        <v>2988.08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</row>
    <row r="12" spans="1:177" s="7" customFormat="1" ht="15" x14ac:dyDescent="0.2">
      <c r="A12" s="62" t="s">
        <v>84</v>
      </c>
      <c r="B12" s="17">
        <v>138.59</v>
      </c>
      <c r="C12" s="17">
        <v>0.51</v>
      </c>
      <c r="D12" s="17">
        <v>24.580000000000002</v>
      </c>
      <c r="E12" s="17">
        <f t="shared" si="0"/>
        <v>163.68</v>
      </c>
      <c r="F12" s="17">
        <f t="shared" si="1"/>
        <v>2241.34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</row>
    <row r="13" spans="1:177" ht="15" x14ac:dyDescent="0.2">
      <c r="A13" s="62" t="s">
        <v>85</v>
      </c>
      <c r="B13" s="17">
        <v>92.39</v>
      </c>
      <c r="C13" s="17">
        <v>0.34</v>
      </c>
      <c r="D13" s="17">
        <v>16.39</v>
      </c>
      <c r="E13" s="17">
        <f t="shared" si="0"/>
        <v>109.12</v>
      </c>
      <c r="F13" s="17">
        <f t="shared" si="1"/>
        <v>1494.22</v>
      </c>
    </row>
    <row r="14" spans="1:177" s="7" customFormat="1" ht="15" x14ac:dyDescent="0.2">
      <c r="A14" s="62" t="s">
        <v>86</v>
      </c>
      <c r="B14" s="17">
        <v>46.199999999999996</v>
      </c>
      <c r="C14" s="17">
        <v>0.19</v>
      </c>
      <c r="D14" s="17">
        <v>8.19</v>
      </c>
      <c r="E14" s="17">
        <f t="shared" si="0"/>
        <v>54.579999999999991</v>
      </c>
      <c r="F14" s="17">
        <f t="shared" si="1"/>
        <v>747.3599999999999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</row>
    <row r="15" spans="1:177" ht="15" x14ac:dyDescent="0.2">
      <c r="A15" s="6"/>
      <c r="B15" s="18"/>
      <c r="C15" s="18"/>
      <c r="D15" s="18"/>
      <c r="E15" s="18"/>
      <c r="F15" s="18"/>
    </row>
    <row r="16" spans="1:177" ht="15" x14ac:dyDescent="0.2">
      <c r="A16" s="6"/>
      <c r="B16" s="18"/>
      <c r="C16" s="18"/>
      <c r="D16" s="18"/>
      <c r="E16" s="18"/>
      <c r="F16" s="18"/>
    </row>
    <row r="17" spans="1:177" ht="15.75" x14ac:dyDescent="0.25">
      <c r="A17" s="10" t="s">
        <v>30</v>
      </c>
      <c r="B17" s="18"/>
      <c r="C17" s="18"/>
      <c r="D17" s="18"/>
      <c r="E17" s="18"/>
      <c r="F17" s="18"/>
    </row>
    <row r="18" spans="1:177" s="7" customFormat="1" ht="15" x14ac:dyDescent="0.2">
      <c r="A18" s="9" t="s">
        <v>32</v>
      </c>
      <c r="B18" s="17">
        <v>692.89</v>
      </c>
      <c r="C18" s="17">
        <v>2.4899999999999998</v>
      </c>
      <c r="D18" s="17">
        <v>122.87</v>
      </c>
      <c r="E18" s="17">
        <f t="shared" ref="E18:E22" si="2">B18+C18+D18</f>
        <v>818.25</v>
      </c>
      <c r="F18" s="17">
        <f t="shared" ref="F18:F22" si="3">E18*12+B18*2</f>
        <v>11204.78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</row>
    <row r="19" spans="1:177" s="7" customFormat="1" ht="15" x14ac:dyDescent="0.2">
      <c r="A19" s="9" t="s">
        <v>31</v>
      </c>
      <c r="B19" s="17">
        <v>635.15</v>
      </c>
      <c r="C19" s="17">
        <v>2.2799999999999998</v>
      </c>
      <c r="D19" s="17">
        <v>112.63</v>
      </c>
      <c r="E19" s="17">
        <f t="shared" si="2"/>
        <v>750.06</v>
      </c>
      <c r="F19" s="17">
        <f t="shared" si="3"/>
        <v>10271.019999999999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</row>
    <row r="20" spans="1:177" ht="15" x14ac:dyDescent="0.2">
      <c r="A20" s="9" t="s">
        <v>33</v>
      </c>
      <c r="B20" s="17">
        <v>577.41</v>
      </c>
      <c r="C20" s="17">
        <v>2.0799999999999996</v>
      </c>
      <c r="D20" s="17">
        <v>102.39</v>
      </c>
      <c r="E20" s="17">
        <f t="shared" si="2"/>
        <v>681.88</v>
      </c>
      <c r="F20" s="17">
        <f t="shared" si="3"/>
        <v>9337.3799999999992</v>
      </c>
    </row>
    <row r="21" spans="1:177" ht="15" x14ac:dyDescent="0.2">
      <c r="A21" s="9" t="s">
        <v>34</v>
      </c>
      <c r="B21" s="17">
        <v>461.93</v>
      </c>
      <c r="C21" s="17">
        <v>1.66</v>
      </c>
      <c r="D21" s="17">
        <v>81.92</v>
      </c>
      <c r="E21" s="17">
        <f t="shared" si="2"/>
        <v>545.51</v>
      </c>
      <c r="F21" s="17">
        <f t="shared" si="3"/>
        <v>7469.98</v>
      </c>
    </row>
    <row r="22" spans="1:177" s="7" customFormat="1" ht="15" x14ac:dyDescent="0.2">
      <c r="A22" s="9" t="s">
        <v>35</v>
      </c>
      <c r="B22" s="17">
        <v>346.45</v>
      </c>
      <c r="C22" s="17">
        <v>1.25</v>
      </c>
      <c r="D22" s="17">
        <v>61.44</v>
      </c>
      <c r="E22" s="17">
        <f t="shared" si="2"/>
        <v>409.14</v>
      </c>
      <c r="F22" s="17">
        <f t="shared" si="3"/>
        <v>5602.58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</row>
    <row r="23" spans="1:177" x14ac:dyDescent="0.2">
      <c r="A23" s="63" t="s">
        <v>87</v>
      </c>
      <c r="B23" s="19">
        <f>B18/12*9</f>
        <v>519.66750000000002</v>
      </c>
      <c r="C23" s="19">
        <f>C18/12*9</f>
        <v>1.8674999999999999</v>
      </c>
      <c r="D23" s="19">
        <f>D18/12*9</f>
        <v>92.152500000000003</v>
      </c>
      <c r="E23" s="19">
        <f>E18/12*9</f>
        <v>613.6875</v>
      </c>
      <c r="F23" s="64">
        <f>E23*12+B23*2</f>
        <v>8403.5849999999991</v>
      </c>
    </row>
  </sheetData>
  <mergeCells count="1">
    <mergeCell ref="A1:A2"/>
  </mergeCells>
  <pageMargins left="0.7" right="0.7" top="0.75" bottom="0.75" header="0.3" footer="0.3"/>
  <pageSetup paperSize="9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1405ED11C5D424AA23F868586BFF276" ma:contentTypeVersion="7" ma:contentTypeDescription="Crear nuevo documento." ma:contentTypeScope="" ma:versionID="94080d3cb92317586f4217b00f4e1d4b">
  <xsd:schema xmlns:xsd="http://www.w3.org/2001/XMLSchema" xmlns:xs="http://www.w3.org/2001/XMLSchema" xmlns:p="http://schemas.microsoft.com/office/2006/metadata/properties" xmlns:ns2="58c234ab-d4cd-4c3a-a54c-d4a5d56e7f09" targetNamespace="http://schemas.microsoft.com/office/2006/metadata/properties" ma:root="true" ma:fieldsID="485e2a85c6b138b8f2dae0be911a740b" ns2:_="">
    <xsd:import namespace="58c234ab-d4cd-4c3a-a54c-d4a5d56e7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234ab-d4cd-4c3a-a54c-d4a5d56e7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C56D27-8332-41D4-A1DD-817C75D91315}"/>
</file>

<file path=customXml/itemProps2.xml><?xml version="1.0" encoding="utf-8"?>
<ds:datastoreItem xmlns:ds="http://schemas.openxmlformats.org/officeDocument/2006/customXml" ds:itemID="{1287DD6F-9C94-45B9-B5E8-FA16C883EB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0EADE8-47A6-4C1D-944C-6A64D4BDFCD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2024</vt:lpstr>
      <vt:lpstr>P. SUBS</vt:lpstr>
      <vt:lpstr>ASSOCIATS</vt:lpstr>
    </vt:vector>
  </TitlesOfParts>
  <Company>Universitat Rovira i Virgili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Alvarez Molina</dc:creator>
  <cp:lastModifiedBy>Laura Galofré Ribas</cp:lastModifiedBy>
  <cp:lastPrinted>2024-07-01T08:01:02Z</cp:lastPrinted>
  <dcterms:created xsi:type="dcterms:W3CDTF">2024-02-28T12:36:46Z</dcterms:created>
  <dcterms:modified xsi:type="dcterms:W3CDTF">2025-03-12T07:55:53Z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0x010100C1405ED11C5D424AA23F868586BFF276</vt:lpwstr>
  </property>
</Properties>
</file>